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ustomProperty1.bin" ContentType="application/vnd.openxmlformats-officedocument.spreadsheetml.customProperty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3cc82aea0c0db78/Tagatame/Repo/mementos/"/>
    </mc:Choice>
  </mc:AlternateContent>
  <xr:revisionPtr revIDLastSave="21" documentId="8_{BDDF7679-0B64-4AF0-B7D5-35B27A7CC745}" xr6:coauthVersionLast="46" xr6:coauthVersionMax="46" xr10:uidLastSave="{615B65A6-D0F9-4A90-A8DD-FAF64620AD18}"/>
  <bookViews>
    <workbookView xWindow="-108" yWindow="-108" windowWidth="23256" windowHeight="12576" xr2:uid="{28EF47FE-C34C-4192-A973-EF1E71DA4EC0}"/>
  </bookViews>
  <sheets>
    <sheet name="Mementos" sheetId="1" r:id="rId1"/>
    <sheet name="List" sheetId="4" r:id="rId2"/>
    <sheet name="Readme" sheetId="5" r:id="rId3"/>
    <sheet name="converter" sheetId="7" r:id="rId4"/>
  </sheets>
  <definedNames>
    <definedName name="_xlnm._FilterDatabase" localSheetId="1" hidden="1">List!$D$1:$K$1</definedName>
    <definedName name="_xlnm._FilterDatabase" localSheetId="0" hidden="1">Mementos!$B$2:$AK$287</definedName>
    <definedName name="Group">List!$V$1:$V$30</definedName>
    <definedName name="Origin">List!$U$1:$U$12</definedName>
    <definedName name="_xlnm.Print_Area" localSheetId="0">Mementos!$B:$AK</definedName>
    <definedName name="_xlnm.Print_Titles" localSheetId="0">Mementos!$1:$2</definedName>
  </definedNames>
  <calcPr calcId="191028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287" i="1" l="1"/>
  <c r="J286" i="1"/>
  <c r="J285" i="1"/>
  <c r="J284" i="1"/>
  <c r="J283" i="1"/>
  <c r="J282" i="1"/>
  <c r="J281" i="1"/>
  <c r="J280" i="1"/>
  <c r="J279" i="1"/>
  <c r="J278" i="1"/>
  <c r="J277" i="1"/>
  <c r="J276" i="1"/>
  <c r="J275" i="1"/>
  <c r="J274" i="1"/>
  <c r="J273" i="1"/>
  <c r="J272" i="1"/>
  <c r="J271" i="1"/>
  <c r="J270" i="1"/>
  <c r="J269" i="1"/>
  <c r="J268" i="1"/>
  <c r="J267" i="1"/>
  <c r="J266" i="1"/>
  <c r="J265" i="1"/>
  <c r="J264" i="1"/>
  <c r="J263" i="1"/>
  <c r="J262" i="1"/>
  <c r="J261" i="1"/>
  <c r="J260" i="1"/>
  <c r="J259" i="1"/>
  <c r="J258" i="1"/>
  <c r="J257" i="1"/>
  <c r="J256" i="1"/>
  <c r="J255" i="1"/>
  <c r="J254" i="1"/>
  <c r="J253" i="1"/>
  <c r="J252" i="1"/>
  <c r="J251" i="1"/>
  <c r="J250" i="1"/>
  <c r="J249" i="1"/>
  <c r="J248" i="1"/>
  <c r="J247" i="1"/>
  <c r="J246" i="1"/>
  <c r="J245" i="1"/>
  <c r="J244" i="1"/>
  <c r="J243" i="1"/>
  <c r="J242" i="1"/>
  <c r="J241" i="1"/>
  <c r="J240" i="1"/>
  <c r="J239" i="1"/>
  <c r="J238" i="1"/>
  <c r="J237" i="1"/>
  <c r="J236" i="1"/>
  <c r="J235" i="1"/>
  <c r="J234" i="1"/>
  <c r="J233" i="1"/>
  <c r="J232" i="1"/>
  <c r="J231" i="1"/>
  <c r="J230" i="1"/>
  <c r="J229" i="1"/>
  <c r="J228" i="1"/>
  <c r="J227" i="1"/>
  <c r="J226" i="1"/>
  <c r="J225" i="1"/>
  <c r="J224" i="1"/>
  <c r="J223" i="1"/>
  <c r="J222" i="1"/>
  <c r="J221" i="1"/>
  <c r="J220" i="1"/>
  <c r="J219" i="1"/>
  <c r="J218" i="1"/>
  <c r="J217" i="1"/>
  <c r="J216" i="1"/>
  <c r="J215" i="1"/>
  <c r="J214" i="1"/>
  <c r="J213" i="1"/>
  <c r="J212" i="1"/>
  <c r="J211" i="1"/>
  <c r="J210" i="1"/>
  <c r="J209" i="1"/>
  <c r="J208" i="1"/>
  <c r="J207" i="1"/>
  <c r="J206" i="1"/>
  <c r="J205" i="1"/>
  <c r="J204" i="1"/>
  <c r="J203" i="1"/>
  <c r="J202" i="1"/>
  <c r="J201" i="1"/>
  <c r="J200" i="1"/>
  <c r="J199" i="1"/>
  <c r="J198" i="1"/>
  <c r="J197" i="1"/>
  <c r="J196" i="1"/>
  <c r="J195" i="1"/>
  <c r="J194" i="1"/>
  <c r="J193" i="1"/>
  <c r="J192" i="1"/>
  <c r="J191" i="1"/>
  <c r="J190" i="1"/>
  <c r="J189" i="1"/>
  <c r="J188" i="1"/>
  <c r="J187" i="1"/>
  <c r="J186" i="1"/>
  <c r="J185" i="1"/>
  <c r="J184" i="1"/>
  <c r="J183" i="1"/>
  <c r="J182" i="1"/>
  <c r="J181" i="1"/>
  <c r="J180" i="1"/>
  <c r="J179" i="1"/>
  <c r="J178" i="1"/>
  <c r="J177" i="1"/>
  <c r="J176" i="1"/>
  <c r="J175" i="1"/>
  <c r="J174" i="1"/>
  <c r="J173" i="1"/>
  <c r="J172" i="1"/>
  <c r="J171" i="1"/>
  <c r="J170" i="1"/>
  <c r="J169" i="1"/>
  <c r="J168" i="1"/>
  <c r="J167" i="1"/>
  <c r="J166" i="1"/>
  <c r="J165" i="1"/>
  <c r="J164" i="1"/>
  <c r="J163" i="1"/>
  <c r="J162" i="1"/>
  <c r="J161" i="1"/>
  <c r="J160" i="1"/>
  <c r="J159" i="1"/>
  <c r="J158" i="1"/>
  <c r="J157" i="1"/>
  <c r="J156" i="1"/>
  <c r="J155" i="1"/>
  <c r="J154" i="1"/>
  <c r="J153" i="1"/>
  <c r="J152" i="1"/>
  <c r="J151" i="1"/>
  <c r="J150" i="1"/>
  <c r="J149" i="1"/>
  <c r="J148" i="1"/>
  <c r="J147" i="1"/>
  <c r="J146" i="1"/>
  <c r="J145" i="1"/>
  <c r="J144" i="1"/>
  <c r="J143" i="1"/>
  <c r="J142" i="1"/>
  <c r="J141" i="1"/>
  <c r="J140" i="1"/>
  <c r="J139" i="1"/>
  <c r="J138" i="1"/>
  <c r="J137" i="1"/>
  <c r="J136" i="1"/>
  <c r="J135" i="1"/>
  <c r="J134" i="1"/>
  <c r="J133" i="1"/>
  <c r="J132" i="1"/>
  <c r="J131" i="1"/>
  <c r="J130" i="1"/>
  <c r="J129" i="1"/>
  <c r="J128" i="1"/>
  <c r="J127" i="1"/>
  <c r="J126" i="1"/>
  <c r="J125" i="1"/>
  <c r="J124" i="1"/>
  <c r="J123" i="1"/>
  <c r="J122" i="1"/>
  <c r="J121" i="1"/>
  <c r="J120" i="1"/>
  <c r="J119" i="1"/>
  <c r="J118" i="1"/>
  <c r="J117" i="1"/>
  <c r="J116" i="1"/>
  <c r="J115" i="1"/>
  <c r="J114" i="1"/>
  <c r="J113" i="1"/>
  <c r="J112" i="1"/>
  <c r="J111" i="1"/>
  <c r="J110" i="1"/>
  <c r="J109" i="1"/>
  <c r="J108" i="1"/>
  <c r="J107" i="1"/>
  <c r="J106" i="1"/>
  <c r="J105" i="1"/>
  <c r="J104" i="1"/>
  <c r="J103" i="1"/>
  <c r="J102" i="1"/>
  <c r="J101" i="1"/>
  <c r="J100" i="1"/>
  <c r="J99" i="1"/>
  <c r="J98" i="1"/>
  <c r="J97" i="1"/>
  <c r="J96" i="1"/>
  <c r="J95" i="1"/>
  <c r="J94" i="1"/>
  <c r="J93" i="1"/>
  <c r="J92" i="1"/>
  <c r="J91" i="1"/>
  <c r="J90" i="1"/>
  <c r="J89" i="1"/>
  <c r="J88" i="1"/>
  <c r="J87" i="1"/>
  <c r="J86" i="1"/>
  <c r="J85" i="1"/>
  <c r="J84" i="1"/>
  <c r="J83" i="1"/>
  <c r="J82" i="1"/>
  <c r="J81" i="1"/>
  <c r="J80" i="1"/>
  <c r="J79" i="1"/>
  <c r="J78" i="1"/>
  <c r="J77" i="1"/>
  <c r="J76" i="1"/>
  <c r="J75" i="1"/>
  <c r="J74" i="1"/>
  <c r="J73" i="1"/>
  <c r="J72" i="1"/>
  <c r="J71" i="1"/>
  <c r="J70" i="1"/>
  <c r="J69" i="1"/>
  <c r="J68" i="1"/>
  <c r="J67" i="1"/>
  <c r="J66" i="1"/>
  <c r="J65" i="1"/>
  <c r="J64" i="1"/>
  <c r="J63" i="1"/>
  <c r="J62" i="1"/>
  <c r="J61" i="1"/>
  <c r="J60" i="1"/>
  <c r="J59" i="1"/>
  <c r="J58" i="1"/>
  <c r="J57" i="1"/>
  <c r="J56" i="1"/>
  <c r="J55" i="1"/>
  <c r="J54" i="1"/>
  <c r="J53" i="1"/>
  <c r="J52" i="1"/>
  <c r="J51" i="1"/>
  <c r="J50" i="1"/>
  <c r="J49" i="1"/>
  <c r="J48" i="1"/>
  <c r="J47" i="1"/>
  <c r="J46" i="1"/>
  <c r="J45" i="1"/>
  <c r="J44" i="1"/>
  <c r="J43" i="1"/>
  <c r="J42" i="1"/>
  <c r="J41" i="1"/>
  <c r="J40" i="1"/>
  <c r="J39" i="1"/>
  <c r="J38" i="1"/>
  <c r="J37" i="1"/>
  <c r="J36" i="1"/>
  <c r="J35" i="1"/>
  <c r="J34" i="1"/>
  <c r="J33" i="1"/>
  <c r="J32" i="1"/>
  <c r="J31" i="1"/>
  <c r="J30" i="1"/>
  <c r="J29" i="1"/>
  <c r="J28" i="1"/>
  <c r="J27" i="1"/>
  <c r="J26" i="1"/>
  <c r="J25" i="1"/>
  <c r="J24" i="1"/>
  <c r="J23" i="1"/>
  <c r="J22" i="1"/>
  <c r="J21" i="1"/>
  <c r="J20" i="1"/>
  <c r="J19" i="1"/>
  <c r="J18" i="1"/>
  <c r="J17" i="1"/>
  <c r="J16" i="1"/>
  <c r="J15" i="1"/>
  <c r="J14" i="1"/>
  <c r="J13" i="1"/>
  <c r="J12" i="1"/>
  <c r="J11" i="1"/>
  <c r="J10" i="1"/>
  <c r="J9" i="1"/>
  <c r="J8" i="1"/>
  <c r="J7" i="1"/>
  <c r="J6" i="1"/>
  <c r="J5" i="1"/>
  <c r="J4" i="1"/>
  <c r="N287" i="1"/>
  <c r="N286" i="1"/>
  <c r="N285" i="1"/>
  <c r="N284" i="1"/>
  <c r="AO284" i="1" s="1"/>
  <c r="N283" i="1"/>
  <c r="N282" i="1"/>
  <c r="N281" i="1"/>
  <c r="N280" i="1"/>
  <c r="AO280" i="1" s="1"/>
  <c r="N279" i="1"/>
  <c r="N278" i="1"/>
  <c r="N277" i="1"/>
  <c r="N276" i="1"/>
  <c r="N275" i="1"/>
  <c r="N274" i="1"/>
  <c r="N273" i="1"/>
  <c r="N272" i="1"/>
  <c r="AO272" i="1" s="1"/>
  <c r="N271" i="1"/>
  <c r="N270" i="1"/>
  <c r="N269" i="1"/>
  <c r="N268" i="1"/>
  <c r="N267" i="1"/>
  <c r="N266" i="1"/>
  <c r="N265" i="1"/>
  <c r="N264" i="1"/>
  <c r="AO264" i="1" s="1"/>
  <c r="N263" i="1"/>
  <c r="N262" i="1"/>
  <c r="N261" i="1"/>
  <c r="N260" i="1"/>
  <c r="N259" i="1"/>
  <c r="N258" i="1"/>
  <c r="N257" i="1"/>
  <c r="N256" i="1"/>
  <c r="N255" i="1"/>
  <c r="N254" i="1"/>
  <c r="N253" i="1"/>
  <c r="N252" i="1"/>
  <c r="N251" i="1"/>
  <c r="N250" i="1"/>
  <c r="N249" i="1"/>
  <c r="N248" i="1"/>
  <c r="N247" i="1"/>
  <c r="N246" i="1"/>
  <c r="N245" i="1"/>
  <c r="N244" i="1"/>
  <c r="N243" i="1"/>
  <c r="N242" i="1"/>
  <c r="N241" i="1"/>
  <c r="N240" i="1"/>
  <c r="N239" i="1"/>
  <c r="N238" i="1"/>
  <c r="N237" i="1"/>
  <c r="N236" i="1"/>
  <c r="AO236" i="1" s="1"/>
  <c r="N235" i="1"/>
  <c r="N234" i="1"/>
  <c r="N233" i="1"/>
  <c r="N232" i="1"/>
  <c r="N231" i="1"/>
  <c r="N230" i="1"/>
  <c r="N229" i="1"/>
  <c r="N228" i="1"/>
  <c r="N227" i="1"/>
  <c r="N226" i="1"/>
  <c r="N225" i="1"/>
  <c r="N224" i="1"/>
  <c r="N223" i="1"/>
  <c r="N222" i="1"/>
  <c r="N221" i="1"/>
  <c r="N220" i="1"/>
  <c r="N219" i="1"/>
  <c r="N218" i="1"/>
  <c r="N217" i="1"/>
  <c r="N216" i="1"/>
  <c r="N215" i="1"/>
  <c r="N214" i="1"/>
  <c r="N213" i="1"/>
  <c r="N212" i="1"/>
  <c r="N211" i="1"/>
  <c r="N210" i="1"/>
  <c r="N209" i="1"/>
  <c r="N208" i="1"/>
  <c r="N207" i="1"/>
  <c r="N206" i="1"/>
  <c r="N205" i="1"/>
  <c r="N204" i="1"/>
  <c r="N203" i="1"/>
  <c r="N202" i="1"/>
  <c r="N201" i="1"/>
  <c r="N200" i="1"/>
  <c r="N199" i="1"/>
  <c r="N198" i="1"/>
  <c r="N197" i="1"/>
  <c r="N196" i="1"/>
  <c r="N195" i="1"/>
  <c r="N194" i="1"/>
  <c r="N193" i="1"/>
  <c r="N192" i="1"/>
  <c r="N191" i="1"/>
  <c r="N190" i="1"/>
  <c r="N189" i="1"/>
  <c r="N188" i="1"/>
  <c r="N187" i="1"/>
  <c r="N186" i="1"/>
  <c r="N185" i="1"/>
  <c r="N184" i="1"/>
  <c r="N183" i="1"/>
  <c r="N182" i="1"/>
  <c r="N181" i="1"/>
  <c r="N180" i="1"/>
  <c r="N179" i="1"/>
  <c r="N178" i="1"/>
  <c r="N177" i="1"/>
  <c r="N176" i="1"/>
  <c r="N175" i="1"/>
  <c r="N174" i="1"/>
  <c r="N173" i="1"/>
  <c r="N172" i="1"/>
  <c r="N171" i="1"/>
  <c r="N170" i="1"/>
  <c r="N169" i="1"/>
  <c r="N168" i="1"/>
  <c r="N167" i="1"/>
  <c r="N166" i="1"/>
  <c r="N165" i="1"/>
  <c r="N164" i="1"/>
  <c r="N163" i="1"/>
  <c r="N162" i="1"/>
  <c r="N161" i="1"/>
  <c r="N160" i="1"/>
  <c r="N159" i="1"/>
  <c r="N158" i="1"/>
  <c r="N157" i="1"/>
  <c r="N156" i="1"/>
  <c r="N155" i="1"/>
  <c r="N154" i="1"/>
  <c r="N153" i="1"/>
  <c r="N152" i="1"/>
  <c r="N151" i="1"/>
  <c r="N150" i="1"/>
  <c r="N149" i="1"/>
  <c r="N148" i="1"/>
  <c r="AO148" i="1" s="1"/>
  <c r="N147" i="1"/>
  <c r="N146" i="1"/>
  <c r="N145" i="1"/>
  <c r="N144" i="1"/>
  <c r="N143" i="1"/>
  <c r="N142" i="1"/>
  <c r="N141" i="1"/>
  <c r="N140" i="1"/>
  <c r="N139" i="1"/>
  <c r="N138" i="1"/>
  <c r="N137" i="1"/>
  <c r="N136" i="1"/>
  <c r="N135" i="1"/>
  <c r="N134" i="1"/>
  <c r="N133" i="1"/>
  <c r="N132" i="1"/>
  <c r="AO132" i="1" s="1"/>
  <c r="N131" i="1"/>
  <c r="N130" i="1"/>
  <c r="N129" i="1"/>
  <c r="N128" i="1"/>
  <c r="N127" i="1"/>
  <c r="N126" i="1"/>
  <c r="N125" i="1"/>
  <c r="N124" i="1"/>
  <c r="N123" i="1"/>
  <c r="N122" i="1"/>
  <c r="N121" i="1"/>
  <c r="N120" i="1"/>
  <c r="N119" i="1"/>
  <c r="N118" i="1"/>
  <c r="N117" i="1"/>
  <c r="N116" i="1"/>
  <c r="N115" i="1"/>
  <c r="N114" i="1"/>
  <c r="N113" i="1"/>
  <c r="N112" i="1"/>
  <c r="N111" i="1"/>
  <c r="N110" i="1"/>
  <c r="N109" i="1"/>
  <c r="N108" i="1"/>
  <c r="N107" i="1"/>
  <c r="N106" i="1"/>
  <c r="N105" i="1"/>
  <c r="N104" i="1"/>
  <c r="N103" i="1"/>
  <c r="N102" i="1"/>
  <c r="N101" i="1"/>
  <c r="N100" i="1"/>
  <c r="N99" i="1"/>
  <c r="N98" i="1"/>
  <c r="N97" i="1"/>
  <c r="N96" i="1"/>
  <c r="N95" i="1"/>
  <c r="N94" i="1"/>
  <c r="N93" i="1"/>
  <c r="N92" i="1"/>
  <c r="N91" i="1"/>
  <c r="N90" i="1"/>
  <c r="N89" i="1"/>
  <c r="N88" i="1"/>
  <c r="N87" i="1"/>
  <c r="N86" i="1"/>
  <c r="N85" i="1"/>
  <c r="N84" i="1"/>
  <c r="N83" i="1"/>
  <c r="N82" i="1"/>
  <c r="N81" i="1"/>
  <c r="N80" i="1"/>
  <c r="N79" i="1"/>
  <c r="N78" i="1"/>
  <c r="N77" i="1"/>
  <c r="N76" i="1"/>
  <c r="N75" i="1"/>
  <c r="N74" i="1"/>
  <c r="N73" i="1"/>
  <c r="N72" i="1"/>
  <c r="N71" i="1"/>
  <c r="N70" i="1"/>
  <c r="N69" i="1"/>
  <c r="N68" i="1"/>
  <c r="N67" i="1"/>
  <c r="N66" i="1"/>
  <c r="N65" i="1"/>
  <c r="N64" i="1"/>
  <c r="N63" i="1"/>
  <c r="N62" i="1"/>
  <c r="N61" i="1"/>
  <c r="N60" i="1"/>
  <c r="N59" i="1"/>
  <c r="N58" i="1"/>
  <c r="N57" i="1"/>
  <c r="N56" i="1"/>
  <c r="N55" i="1"/>
  <c r="N54" i="1"/>
  <c r="N53" i="1"/>
  <c r="N52" i="1"/>
  <c r="N51" i="1"/>
  <c r="N50" i="1"/>
  <c r="N49" i="1"/>
  <c r="N48" i="1"/>
  <c r="N47" i="1"/>
  <c r="N46" i="1"/>
  <c r="N45" i="1"/>
  <c r="N44" i="1"/>
  <c r="N43" i="1"/>
  <c r="N42" i="1"/>
  <c r="N41" i="1"/>
  <c r="N40" i="1"/>
  <c r="N39" i="1"/>
  <c r="N38" i="1"/>
  <c r="N37" i="1"/>
  <c r="N36" i="1"/>
  <c r="N35" i="1"/>
  <c r="N34" i="1"/>
  <c r="N33" i="1"/>
  <c r="N32" i="1"/>
  <c r="N31" i="1"/>
  <c r="N30" i="1"/>
  <c r="N29" i="1"/>
  <c r="N28" i="1"/>
  <c r="N27" i="1"/>
  <c r="N26" i="1"/>
  <c r="N25" i="1"/>
  <c r="N24" i="1"/>
  <c r="N23" i="1"/>
  <c r="N22" i="1"/>
  <c r="N21" i="1"/>
  <c r="N20" i="1"/>
  <c r="N19" i="1"/>
  <c r="N18" i="1"/>
  <c r="N17" i="1"/>
  <c r="N16" i="1"/>
  <c r="N15" i="1"/>
  <c r="N14" i="1"/>
  <c r="N13" i="1"/>
  <c r="N12" i="1"/>
  <c r="N11" i="1"/>
  <c r="N10" i="1"/>
  <c r="N9" i="1"/>
  <c r="N8" i="1"/>
  <c r="N7" i="1"/>
  <c r="N6" i="1"/>
  <c r="N5" i="1"/>
  <c r="N4" i="1"/>
  <c r="X287" i="1"/>
  <c r="X286" i="1"/>
  <c r="X285" i="1"/>
  <c r="X284" i="1"/>
  <c r="X283" i="1"/>
  <c r="X282" i="1"/>
  <c r="X281" i="1"/>
  <c r="X280" i="1"/>
  <c r="X279" i="1"/>
  <c r="X278" i="1"/>
  <c r="X277" i="1"/>
  <c r="X276" i="1"/>
  <c r="X275" i="1"/>
  <c r="X274" i="1"/>
  <c r="X273" i="1"/>
  <c r="X272" i="1"/>
  <c r="X271" i="1"/>
  <c r="X270" i="1"/>
  <c r="X269" i="1"/>
  <c r="X268" i="1"/>
  <c r="X267" i="1"/>
  <c r="X266" i="1"/>
  <c r="X265" i="1"/>
  <c r="X264" i="1"/>
  <c r="X263" i="1"/>
  <c r="X262" i="1"/>
  <c r="X261" i="1"/>
  <c r="X260" i="1"/>
  <c r="X259" i="1"/>
  <c r="X258" i="1"/>
  <c r="X257" i="1"/>
  <c r="X256" i="1"/>
  <c r="X255" i="1"/>
  <c r="X254" i="1"/>
  <c r="X253" i="1"/>
  <c r="X252" i="1"/>
  <c r="X251" i="1"/>
  <c r="X250" i="1"/>
  <c r="X249" i="1"/>
  <c r="X248" i="1"/>
  <c r="X247" i="1"/>
  <c r="X246" i="1"/>
  <c r="X245" i="1"/>
  <c r="X244" i="1"/>
  <c r="X243" i="1"/>
  <c r="X242" i="1"/>
  <c r="X241" i="1"/>
  <c r="X240" i="1"/>
  <c r="X239" i="1"/>
  <c r="X238" i="1"/>
  <c r="X237" i="1"/>
  <c r="X236" i="1"/>
  <c r="X235" i="1"/>
  <c r="X234" i="1"/>
  <c r="X233" i="1"/>
  <c r="X232" i="1"/>
  <c r="X231" i="1"/>
  <c r="X230" i="1"/>
  <c r="X229" i="1"/>
  <c r="X228" i="1"/>
  <c r="X227" i="1"/>
  <c r="X226" i="1"/>
  <c r="X225" i="1"/>
  <c r="X224" i="1"/>
  <c r="X223" i="1"/>
  <c r="X222" i="1"/>
  <c r="X221" i="1"/>
  <c r="X220" i="1"/>
  <c r="X219" i="1"/>
  <c r="X218" i="1"/>
  <c r="X217" i="1"/>
  <c r="X216" i="1"/>
  <c r="X215" i="1"/>
  <c r="X214" i="1"/>
  <c r="X213" i="1"/>
  <c r="X212" i="1"/>
  <c r="X211" i="1"/>
  <c r="X210" i="1"/>
  <c r="X209" i="1"/>
  <c r="X208" i="1"/>
  <c r="X207" i="1"/>
  <c r="X206" i="1"/>
  <c r="X205" i="1"/>
  <c r="X204" i="1"/>
  <c r="X203" i="1"/>
  <c r="X202" i="1"/>
  <c r="X201" i="1"/>
  <c r="X200" i="1"/>
  <c r="X199" i="1"/>
  <c r="X198" i="1"/>
  <c r="X197" i="1"/>
  <c r="X196" i="1"/>
  <c r="X195" i="1"/>
  <c r="X194" i="1"/>
  <c r="X193" i="1"/>
  <c r="X192" i="1"/>
  <c r="X191" i="1"/>
  <c r="X190" i="1"/>
  <c r="X189" i="1"/>
  <c r="X188" i="1"/>
  <c r="X187" i="1"/>
  <c r="X186" i="1"/>
  <c r="X185" i="1"/>
  <c r="X184" i="1"/>
  <c r="X183" i="1"/>
  <c r="X182" i="1"/>
  <c r="X181" i="1"/>
  <c r="X180" i="1"/>
  <c r="X179" i="1"/>
  <c r="X178" i="1"/>
  <c r="X177" i="1"/>
  <c r="X176" i="1"/>
  <c r="X175" i="1"/>
  <c r="X174" i="1"/>
  <c r="X173" i="1"/>
  <c r="X172" i="1"/>
  <c r="X171" i="1"/>
  <c r="X170" i="1"/>
  <c r="X169" i="1"/>
  <c r="X168" i="1"/>
  <c r="X167" i="1"/>
  <c r="X166" i="1"/>
  <c r="X165" i="1"/>
  <c r="X164" i="1"/>
  <c r="X163" i="1"/>
  <c r="X162" i="1"/>
  <c r="X161" i="1"/>
  <c r="X160" i="1"/>
  <c r="X159" i="1"/>
  <c r="X158" i="1"/>
  <c r="X157" i="1"/>
  <c r="X156" i="1"/>
  <c r="X155" i="1"/>
  <c r="X154" i="1"/>
  <c r="X153" i="1"/>
  <c r="X152" i="1"/>
  <c r="X151" i="1"/>
  <c r="X150" i="1"/>
  <c r="X149" i="1"/>
  <c r="X148" i="1"/>
  <c r="X147" i="1"/>
  <c r="X146" i="1"/>
  <c r="X145" i="1"/>
  <c r="X144" i="1"/>
  <c r="X143" i="1"/>
  <c r="X142" i="1"/>
  <c r="X141" i="1"/>
  <c r="X140" i="1"/>
  <c r="X139" i="1"/>
  <c r="X138" i="1"/>
  <c r="X137" i="1"/>
  <c r="X136" i="1"/>
  <c r="X135" i="1"/>
  <c r="X134" i="1"/>
  <c r="X133" i="1"/>
  <c r="X132" i="1"/>
  <c r="X131" i="1"/>
  <c r="X130" i="1"/>
  <c r="X129" i="1"/>
  <c r="X128" i="1"/>
  <c r="X127" i="1"/>
  <c r="X126" i="1"/>
  <c r="X125" i="1"/>
  <c r="X124" i="1"/>
  <c r="X123" i="1"/>
  <c r="X122" i="1"/>
  <c r="X121" i="1"/>
  <c r="X120" i="1"/>
  <c r="X119" i="1"/>
  <c r="X118" i="1"/>
  <c r="X117" i="1"/>
  <c r="X116" i="1"/>
  <c r="X115" i="1"/>
  <c r="X114" i="1"/>
  <c r="X113" i="1"/>
  <c r="X112" i="1"/>
  <c r="X111" i="1"/>
  <c r="X110" i="1"/>
  <c r="X109" i="1"/>
  <c r="X108" i="1"/>
  <c r="X107" i="1"/>
  <c r="X106" i="1"/>
  <c r="X105" i="1"/>
  <c r="X104" i="1"/>
  <c r="X103" i="1"/>
  <c r="X102" i="1"/>
  <c r="X101" i="1"/>
  <c r="X100" i="1"/>
  <c r="X99" i="1"/>
  <c r="X98" i="1"/>
  <c r="X97" i="1"/>
  <c r="X96" i="1"/>
  <c r="X95" i="1"/>
  <c r="X94" i="1"/>
  <c r="X93" i="1"/>
  <c r="X92" i="1"/>
  <c r="X91" i="1"/>
  <c r="X90" i="1"/>
  <c r="X89" i="1"/>
  <c r="X88" i="1"/>
  <c r="X87" i="1"/>
  <c r="X86" i="1"/>
  <c r="X85" i="1"/>
  <c r="X84" i="1"/>
  <c r="X83" i="1"/>
  <c r="X82" i="1"/>
  <c r="X81" i="1"/>
  <c r="X80" i="1"/>
  <c r="X79" i="1"/>
  <c r="X78" i="1"/>
  <c r="X77" i="1"/>
  <c r="X76" i="1"/>
  <c r="X75" i="1"/>
  <c r="X74" i="1"/>
  <c r="X73" i="1"/>
  <c r="X72" i="1"/>
  <c r="X71" i="1"/>
  <c r="X70" i="1"/>
  <c r="X69" i="1"/>
  <c r="X68" i="1"/>
  <c r="X67" i="1"/>
  <c r="X66" i="1"/>
  <c r="X65" i="1"/>
  <c r="X64" i="1"/>
  <c r="X63" i="1"/>
  <c r="X62" i="1"/>
  <c r="X61" i="1"/>
  <c r="X60" i="1"/>
  <c r="X59" i="1"/>
  <c r="X58" i="1"/>
  <c r="X57" i="1"/>
  <c r="X56" i="1"/>
  <c r="X55" i="1"/>
  <c r="X54" i="1"/>
  <c r="X53" i="1"/>
  <c r="X52" i="1"/>
  <c r="X51" i="1"/>
  <c r="X50" i="1"/>
  <c r="X49" i="1"/>
  <c r="X48" i="1"/>
  <c r="X47" i="1"/>
  <c r="X46" i="1"/>
  <c r="X45" i="1"/>
  <c r="X44" i="1"/>
  <c r="X43" i="1"/>
  <c r="X42" i="1"/>
  <c r="X41" i="1"/>
  <c r="X40" i="1"/>
  <c r="X39" i="1"/>
  <c r="X38" i="1"/>
  <c r="X37" i="1"/>
  <c r="X36" i="1"/>
  <c r="X35" i="1"/>
  <c r="X34" i="1"/>
  <c r="X33" i="1"/>
  <c r="X32" i="1"/>
  <c r="X31" i="1"/>
  <c r="X30" i="1"/>
  <c r="X29" i="1"/>
  <c r="X28" i="1"/>
  <c r="X27" i="1"/>
  <c r="X26" i="1"/>
  <c r="X25" i="1"/>
  <c r="X24" i="1"/>
  <c r="X23" i="1"/>
  <c r="X22" i="1"/>
  <c r="X21" i="1"/>
  <c r="X20" i="1"/>
  <c r="X19" i="1"/>
  <c r="X18" i="1"/>
  <c r="X17" i="1"/>
  <c r="X16" i="1"/>
  <c r="X15" i="1"/>
  <c r="X14" i="1"/>
  <c r="X13" i="1"/>
  <c r="X12" i="1"/>
  <c r="X11" i="1"/>
  <c r="X10" i="1"/>
  <c r="X9" i="1"/>
  <c r="X8" i="1"/>
  <c r="X7" i="1"/>
  <c r="X6" i="1"/>
  <c r="X5" i="1"/>
  <c r="X4" i="1"/>
  <c r="AK102" i="1"/>
  <c r="AK101" i="1"/>
  <c r="AK100" i="1"/>
  <c r="AK99" i="1"/>
  <c r="AK98" i="1"/>
  <c r="AK97" i="1"/>
  <c r="AK96" i="1"/>
  <c r="AK95" i="1"/>
  <c r="AK94" i="1"/>
  <c r="AK93" i="1"/>
  <c r="AK92" i="1"/>
  <c r="AK91" i="1"/>
  <c r="AK90" i="1"/>
  <c r="AK89" i="1"/>
  <c r="AK88" i="1"/>
  <c r="AK87" i="1"/>
  <c r="AK86" i="1"/>
  <c r="AK85" i="1"/>
  <c r="AK84" i="1"/>
  <c r="AK83" i="1"/>
  <c r="AK82" i="1"/>
  <c r="AK81" i="1"/>
  <c r="AK80" i="1"/>
  <c r="AK79" i="1"/>
  <c r="AK78" i="1"/>
  <c r="AK77" i="1"/>
  <c r="AK76" i="1"/>
  <c r="AK75" i="1"/>
  <c r="AK74" i="1"/>
  <c r="AK73" i="1"/>
  <c r="AK72" i="1"/>
  <c r="AK71" i="1"/>
  <c r="AK70" i="1"/>
  <c r="AK69" i="1"/>
  <c r="AK68" i="1"/>
  <c r="AK67" i="1"/>
  <c r="AK66" i="1"/>
  <c r="AK65" i="1"/>
  <c r="AK64" i="1"/>
  <c r="AK63" i="1"/>
  <c r="AK62" i="1"/>
  <c r="AK61" i="1"/>
  <c r="AK60" i="1"/>
  <c r="AK59" i="1"/>
  <c r="AK58" i="1"/>
  <c r="AK57" i="1"/>
  <c r="AK56" i="1"/>
  <c r="AK55" i="1"/>
  <c r="AK54" i="1"/>
  <c r="AK53" i="1"/>
  <c r="AK52" i="1"/>
  <c r="AK51" i="1"/>
  <c r="AK50" i="1"/>
  <c r="AK49" i="1"/>
  <c r="AK48" i="1"/>
  <c r="AK47" i="1"/>
  <c r="AK46" i="1"/>
  <c r="AK45" i="1"/>
  <c r="AK44" i="1"/>
  <c r="AK43" i="1"/>
  <c r="AK42" i="1"/>
  <c r="AK41" i="1"/>
  <c r="AK40" i="1"/>
  <c r="AK39" i="1"/>
  <c r="AK38" i="1"/>
  <c r="AK37" i="1"/>
  <c r="AK36" i="1"/>
  <c r="AK35" i="1"/>
  <c r="AK34" i="1"/>
  <c r="AK33" i="1"/>
  <c r="AK32" i="1"/>
  <c r="AK31" i="1"/>
  <c r="AK30" i="1"/>
  <c r="AK29" i="1"/>
  <c r="AK28" i="1"/>
  <c r="AK27" i="1"/>
  <c r="AK26" i="1"/>
  <c r="AK25" i="1"/>
  <c r="AK24" i="1"/>
  <c r="AK23" i="1"/>
  <c r="AK22" i="1"/>
  <c r="AK21" i="1"/>
  <c r="AK20" i="1"/>
  <c r="AK19" i="1"/>
  <c r="AK18" i="1"/>
  <c r="AK17" i="1"/>
  <c r="AK16" i="1"/>
  <c r="AK15" i="1"/>
  <c r="AK14" i="1"/>
  <c r="AK13" i="1"/>
  <c r="AK12" i="1"/>
  <c r="AK11" i="1"/>
  <c r="AK10" i="1"/>
  <c r="AK9" i="1"/>
  <c r="AK8" i="1"/>
  <c r="AK7" i="1"/>
  <c r="AK6" i="1"/>
  <c r="AK5" i="1"/>
  <c r="AK4" i="1"/>
  <c r="AQ287" i="1"/>
  <c r="AP287" i="1"/>
  <c r="AO287" i="1" s="1"/>
  <c r="AQ286" i="1"/>
  <c r="AP286" i="1"/>
  <c r="AO286" i="1"/>
  <c r="AQ285" i="1"/>
  <c r="AP285" i="1"/>
  <c r="AO285" i="1" s="1"/>
  <c r="AQ284" i="1"/>
  <c r="AP284" i="1"/>
  <c r="AQ283" i="1"/>
  <c r="AP283" i="1"/>
  <c r="AO283" i="1" s="1"/>
  <c r="AQ282" i="1"/>
  <c r="AP282" i="1"/>
  <c r="AO282" i="1"/>
  <c r="AQ281" i="1"/>
  <c r="AP281" i="1"/>
  <c r="AO281" i="1" s="1"/>
  <c r="AQ280" i="1"/>
  <c r="AP280" i="1"/>
  <c r="AQ279" i="1"/>
  <c r="AP279" i="1"/>
  <c r="AO279" i="1" s="1"/>
  <c r="AQ278" i="1"/>
  <c r="AP278" i="1"/>
  <c r="AO278" i="1"/>
  <c r="AQ277" i="1"/>
  <c r="AP277" i="1"/>
  <c r="AQ276" i="1"/>
  <c r="AP276" i="1"/>
  <c r="AO276" i="1" s="1"/>
  <c r="AQ275" i="1"/>
  <c r="AP275" i="1"/>
  <c r="AQ274" i="1"/>
  <c r="AP274" i="1"/>
  <c r="AO274" i="1" s="1"/>
  <c r="AQ273" i="1"/>
  <c r="AP273" i="1"/>
  <c r="AQ272" i="1"/>
  <c r="AP272" i="1"/>
  <c r="AQ271" i="1"/>
  <c r="AP271" i="1"/>
  <c r="AQ270" i="1"/>
  <c r="AP270" i="1"/>
  <c r="AO270" i="1" s="1"/>
  <c r="AQ269" i="1"/>
  <c r="AP269" i="1"/>
  <c r="AQ268" i="1"/>
  <c r="AP268" i="1"/>
  <c r="AQ267" i="1"/>
  <c r="AP267" i="1"/>
  <c r="AQ266" i="1"/>
  <c r="AP266" i="1"/>
  <c r="AO266" i="1" s="1"/>
  <c r="AQ265" i="1"/>
  <c r="AP265" i="1"/>
  <c r="AQ264" i="1"/>
  <c r="AP264" i="1"/>
  <c r="AQ263" i="1"/>
  <c r="AP263" i="1"/>
  <c r="AQ262" i="1"/>
  <c r="AP262" i="1"/>
  <c r="AO262" i="1" s="1"/>
  <c r="AQ261" i="1"/>
  <c r="AP261" i="1"/>
  <c r="AQ260" i="1"/>
  <c r="AP260" i="1"/>
  <c r="AQ259" i="1"/>
  <c r="AP259" i="1"/>
  <c r="AQ258" i="1"/>
  <c r="AP258" i="1"/>
  <c r="AO258" i="1" s="1"/>
  <c r="AQ257" i="1"/>
  <c r="AP257" i="1"/>
  <c r="AO257" i="1" s="1"/>
  <c r="AQ256" i="1"/>
  <c r="AP256" i="1"/>
  <c r="AQ255" i="1"/>
  <c r="AP255" i="1"/>
  <c r="AQ254" i="1"/>
  <c r="AP254" i="1"/>
  <c r="AO254" i="1"/>
  <c r="AQ253" i="1"/>
  <c r="AP253" i="1"/>
  <c r="AO253" i="1" s="1"/>
  <c r="AQ252" i="1"/>
  <c r="AP252" i="1"/>
  <c r="AO252" i="1"/>
  <c r="AQ251" i="1"/>
  <c r="AP251" i="1"/>
  <c r="AQ250" i="1"/>
  <c r="AP250" i="1"/>
  <c r="AO250" i="1" s="1"/>
  <c r="AQ249" i="1"/>
  <c r="AP249" i="1"/>
  <c r="AQ248" i="1"/>
  <c r="AP248" i="1"/>
  <c r="AQ247" i="1"/>
  <c r="AP247" i="1"/>
  <c r="AO247" i="1" s="1"/>
  <c r="AQ246" i="1"/>
  <c r="AP246" i="1"/>
  <c r="AO246" i="1" s="1"/>
  <c r="AQ245" i="1"/>
  <c r="AP245" i="1"/>
  <c r="AO245" i="1" s="1"/>
  <c r="AQ244" i="1"/>
  <c r="AP244" i="1"/>
  <c r="AQ243" i="1"/>
  <c r="AP243" i="1"/>
  <c r="AO243" i="1" s="1"/>
  <c r="AQ242" i="1"/>
  <c r="AP242" i="1"/>
  <c r="AO242" i="1" s="1"/>
  <c r="AQ241" i="1"/>
  <c r="AP241" i="1"/>
  <c r="AO241" i="1" s="1"/>
  <c r="AQ240" i="1"/>
  <c r="AP240" i="1"/>
  <c r="AQ239" i="1"/>
  <c r="AP239" i="1"/>
  <c r="AQ238" i="1"/>
  <c r="AP238" i="1"/>
  <c r="AO238" i="1"/>
  <c r="AQ237" i="1"/>
  <c r="AP237" i="1"/>
  <c r="AO237" i="1" s="1"/>
  <c r="AQ236" i="1"/>
  <c r="AP236" i="1"/>
  <c r="AQ235" i="1"/>
  <c r="AP235" i="1"/>
  <c r="AQ234" i="1"/>
  <c r="AP234" i="1"/>
  <c r="AO234" i="1"/>
  <c r="AQ233" i="1"/>
  <c r="AP233" i="1"/>
  <c r="AQ232" i="1"/>
  <c r="AP232" i="1"/>
  <c r="AQ231" i="1"/>
  <c r="AP231" i="1"/>
  <c r="AO231" i="1" s="1"/>
  <c r="AQ230" i="1"/>
  <c r="AP230" i="1"/>
  <c r="AO230" i="1" s="1"/>
  <c r="AQ229" i="1"/>
  <c r="AP229" i="1"/>
  <c r="AQ228" i="1"/>
  <c r="AP228" i="1"/>
  <c r="AQ227" i="1"/>
  <c r="AP227" i="1"/>
  <c r="AO227" i="1" s="1"/>
  <c r="AQ226" i="1"/>
  <c r="AP226" i="1"/>
  <c r="AO226" i="1" s="1"/>
  <c r="AQ225" i="1"/>
  <c r="AP225" i="1"/>
  <c r="AO225" i="1" s="1"/>
  <c r="AQ224" i="1"/>
  <c r="AP224" i="1"/>
  <c r="AQ223" i="1"/>
  <c r="AP223" i="1"/>
  <c r="AQ222" i="1"/>
  <c r="AP222" i="1"/>
  <c r="AO222" i="1"/>
  <c r="AQ221" i="1"/>
  <c r="AP221" i="1"/>
  <c r="AO221" i="1" s="1"/>
  <c r="AQ220" i="1"/>
  <c r="AP220" i="1"/>
  <c r="AO220" i="1" s="1"/>
  <c r="AQ219" i="1"/>
  <c r="AP219" i="1"/>
  <c r="AQ218" i="1"/>
  <c r="AP218" i="1"/>
  <c r="AO218" i="1"/>
  <c r="AQ217" i="1"/>
  <c r="AP217" i="1"/>
  <c r="AQ216" i="1"/>
  <c r="AO216" i="1" s="1"/>
  <c r="AP216" i="1"/>
  <c r="AQ215" i="1"/>
  <c r="AP215" i="1"/>
  <c r="AO215" i="1" s="1"/>
  <c r="AQ214" i="1"/>
  <c r="AP214" i="1"/>
  <c r="AO214" i="1" s="1"/>
  <c r="AQ213" i="1"/>
  <c r="AP213" i="1"/>
  <c r="AQ212" i="1"/>
  <c r="AO212" i="1" s="1"/>
  <c r="AP212" i="1"/>
  <c r="AQ211" i="1"/>
  <c r="AP211" i="1"/>
  <c r="AO211" i="1" s="1"/>
  <c r="AQ210" i="1"/>
  <c r="AP210" i="1"/>
  <c r="AO210" i="1" s="1"/>
  <c r="AQ209" i="1"/>
  <c r="AP209" i="1"/>
  <c r="AO209" i="1" s="1"/>
  <c r="AQ208" i="1"/>
  <c r="AP208" i="1"/>
  <c r="AQ207" i="1"/>
  <c r="AP207" i="1"/>
  <c r="AQ206" i="1"/>
  <c r="AP206" i="1"/>
  <c r="AO206" i="1"/>
  <c r="AQ205" i="1"/>
  <c r="AP205" i="1"/>
  <c r="AO205" i="1" s="1"/>
  <c r="AQ204" i="1"/>
  <c r="AP204" i="1"/>
  <c r="AQ203" i="1"/>
  <c r="AP203" i="1"/>
  <c r="AQ202" i="1"/>
  <c r="AP202" i="1"/>
  <c r="AO202" i="1"/>
  <c r="AQ201" i="1"/>
  <c r="AP201" i="1"/>
  <c r="AQ200" i="1"/>
  <c r="AP200" i="1"/>
  <c r="AQ199" i="1"/>
  <c r="AP199" i="1"/>
  <c r="AO199" i="1" s="1"/>
  <c r="AQ198" i="1"/>
  <c r="AP198" i="1"/>
  <c r="AO198" i="1" s="1"/>
  <c r="AQ197" i="1"/>
  <c r="AP197" i="1"/>
  <c r="AQ196" i="1"/>
  <c r="AP196" i="1"/>
  <c r="AQ195" i="1"/>
  <c r="AP195" i="1"/>
  <c r="AO195" i="1" s="1"/>
  <c r="AQ194" i="1"/>
  <c r="AP194" i="1"/>
  <c r="AO194" i="1" s="1"/>
  <c r="AQ193" i="1"/>
  <c r="AP193" i="1"/>
  <c r="AO193" i="1" s="1"/>
  <c r="AQ192" i="1"/>
  <c r="AP192" i="1"/>
  <c r="AQ191" i="1"/>
  <c r="AP191" i="1"/>
  <c r="AQ190" i="1"/>
  <c r="AP190" i="1"/>
  <c r="AO190" i="1"/>
  <c r="AQ189" i="1"/>
  <c r="AP189" i="1"/>
  <c r="AO189" i="1" s="1"/>
  <c r="AQ188" i="1"/>
  <c r="AP188" i="1"/>
  <c r="AO188" i="1" s="1"/>
  <c r="AQ187" i="1"/>
  <c r="AP187" i="1"/>
  <c r="AQ186" i="1"/>
  <c r="AP186" i="1"/>
  <c r="AO186" i="1"/>
  <c r="AQ185" i="1"/>
  <c r="AP185" i="1"/>
  <c r="AQ184" i="1"/>
  <c r="AP184" i="1"/>
  <c r="AQ183" i="1"/>
  <c r="AP183" i="1"/>
  <c r="AO183" i="1" s="1"/>
  <c r="AQ182" i="1"/>
  <c r="AP182" i="1"/>
  <c r="AO182" i="1" s="1"/>
  <c r="AQ181" i="1"/>
  <c r="AP181" i="1"/>
  <c r="AQ180" i="1"/>
  <c r="AO180" i="1" s="1"/>
  <c r="AP180" i="1"/>
  <c r="AQ179" i="1"/>
  <c r="AP179" i="1"/>
  <c r="AO179" i="1" s="1"/>
  <c r="AQ178" i="1"/>
  <c r="AP178" i="1"/>
  <c r="AO178" i="1" s="1"/>
  <c r="AQ177" i="1"/>
  <c r="AP177" i="1"/>
  <c r="AO177" i="1" s="1"/>
  <c r="AQ176" i="1"/>
  <c r="AP176" i="1"/>
  <c r="AQ175" i="1"/>
  <c r="AP175" i="1"/>
  <c r="AQ174" i="1"/>
  <c r="AP174" i="1"/>
  <c r="AO174" i="1"/>
  <c r="AQ173" i="1"/>
  <c r="AP173" i="1"/>
  <c r="AO173" i="1" s="1"/>
  <c r="AQ172" i="1"/>
  <c r="AP172" i="1"/>
  <c r="AQ171" i="1"/>
  <c r="AP171" i="1"/>
  <c r="AQ170" i="1"/>
  <c r="AP170" i="1"/>
  <c r="AO170" i="1"/>
  <c r="AQ169" i="1"/>
  <c r="AP169" i="1"/>
  <c r="AQ168" i="1"/>
  <c r="AP168" i="1"/>
  <c r="AQ167" i="1"/>
  <c r="AP167" i="1"/>
  <c r="AO167" i="1" s="1"/>
  <c r="AQ166" i="1"/>
  <c r="AP166" i="1"/>
  <c r="AO166" i="1" s="1"/>
  <c r="AQ165" i="1"/>
  <c r="AP165" i="1"/>
  <c r="AQ164" i="1"/>
  <c r="AP164" i="1"/>
  <c r="AO164" i="1"/>
  <c r="AQ163" i="1"/>
  <c r="AP163" i="1"/>
  <c r="AO163" i="1" s="1"/>
  <c r="AQ162" i="1"/>
  <c r="AP162" i="1"/>
  <c r="AO162" i="1" s="1"/>
  <c r="AQ161" i="1"/>
  <c r="AP161" i="1"/>
  <c r="AO161" i="1" s="1"/>
  <c r="AQ160" i="1"/>
  <c r="AP160" i="1"/>
  <c r="AQ159" i="1"/>
  <c r="AP159" i="1"/>
  <c r="AQ158" i="1"/>
  <c r="AP158" i="1"/>
  <c r="AO158" i="1"/>
  <c r="AQ157" i="1"/>
  <c r="AP157" i="1"/>
  <c r="AO157" i="1" s="1"/>
  <c r="AQ156" i="1"/>
  <c r="AP156" i="1"/>
  <c r="AQ155" i="1"/>
  <c r="AP155" i="1"/>
  <c r="AQ154" i="1"/>
  <c r="AP154" i="1"/>
  <c r="AO154" i="1"/>
  <c r="AQ153" i="1"/>
  <c r="AP153" i="1"/>
  <c r="AQ152" i="1"/>
  <c r="AP152" i="1"/>
  <c r="AQ151" i="1"/>
  <c r="AP151" i="1"/>
  <c r="AO151" i="1" s="1"/>
  <c r="AQ150" i="1"/>
  <c r="AP150" i="1"/>
  <c r="AO150" i="1" s="1"/>
  <c r="AQ149" i="1"/>
  <c r="AP149" i="1"/>
  <c r="AQ148" i="1"/>
  <c r="AP148" i="1"/>
  <c r="AQ147" i="1"/>
  <c r="AP147" i="1"/>
  <c r="AO147" i="1" s="1"/>
  <c r="AQ146" i="1"/>
  <c r="AP146" i="1"/>
  <c r="AO146" i="1" s="1"/>
  <c r="AQ145" i="1"/>
  <c r="AP145" i="1"/>
  <c r="AO145" i="1" s="1"/>
  <c r="AQ144" i="1"/>
  <c r="AP144" i="1"/>
  <c r="AQ143" i="1"/>
  <c r="AP143" i="1"/>
  <c r="AQ142" i="1"/>
  <c r="AP142" i="1"/>
  <c r="AO142" i="1"/>
  <c r="AQ141" i="1"/>
  <c r="AP141" i="1"/>
  <c r="AO141" i="1" s="1"/>
  <c r="AQ140" i="1"/>
  <c r="AP140" i="1"/>
  <c r="AO140" i="1" s="1"/>
  <c r="AQ139" i="1"/>
  <c r="AP139" i="1"/>
  <c r="AQ138" i="1"/>
  <c r="AP138" i="1"/>
  <c r="AO138" i="1"/>
  <c r="AQ137" i="1"/>
  <c r="AP137" i="1"/>
  <c r="AQ136" i="1"/>
  <c r="AP136" i="1"/>
  <c r="AQ135" i="1"/>
  <c r="AP135" i="1"/>
  <c r="AO135" i="1" s="1"/>
  <c r="AQ134" i="1"/>
  <c r="AP134" i="1"/>
  <c r="AO134" i="1" s="1"/>
  <c r="AQ133" i="1"/>
  <c r="AP133" i="1"/>
  <c r="AQ132" i="1"/>
  <c r="AP132" i="1"/>
  <c r="AQ131" i="1"/>
  <c r="AP131" i="1"/>
  <c r="AO131" i="1" s="1"/>
  <c r="AQ130" i="1"/>
  <c r="AP130" i="1"/>
  <c r="AO130" i="1" s="1"/>
  <c r="AQ129" i="1"/>
  <c r="AP129" i="1"/>
  <c r="AO129" i="1" s="1"/>
  <c r="AQ128" i="1"/>
  <c r="AP128" i="1"/>
  <c r="AQ127" i="1"/>
  <c r="AP127" i="1"/>
  <c r="AQ126" i="1"/>
  <c r="AP126" i="1"/>
  <c r="AO126" i="1"/>
  <c r="AQ125" i="1"/>
  <c r="AP125" i="1"/>
  <c r="AO125" i="1" s="1"/>
  <c r="AQ124" i="1"/>
  <c r="AP124" i="1"/>
  <c r="AQ123" i="1"/>
  <c r="AP123" i="1"/>
  <c r="AQ122" i="1"/>
  <c r="AP122" i="1"/>
  <c r="AO122" i="1"/>
  <c r="AQ121" i="1"/>
  <c r="AP121" i="1"/>
  <c r="AQ120" i="1"/>
  <c r="AP120" i="1"/>
  <c r="AQ119" i="1"/>
  <c r="AP119" i="1"/>
  <c r="AO119" i="1" s="1"/>
  <c r="AQ118" i="1"/>
  <c r="AP118" i="1"/>
  <c r="AO118" i="1" s="1"/>
  <c r="AQ117" i="1"/>
  <c r="AP117" i="1"/>
  <c r="AO117" i="1"/>
  <c r="AQ116" i="1"/>
  <c r="AP116" i="1"/>
  <c r="AQ115" i="1"/>
  <c r="AP115" i="1"/>
  <c r="AO115" i="1"/>
  <c r="AQ114" i="1"/>
  <c r="AP114" i="1"/>
  <c r="AO114" i="1" s="1"/>
  <c r="AQ113" i="1"/>
  <c r="AP113" i="1"/>
  <c r="AO113" i="1"/>
  <c r="AQ112" i="1"/>
  <c r="AP112" i="1"/>
  <c r="AQ111" i="1"/>
  <c r="AP111" i="1"/>
  <c r="AO111" i="1"/>
  <c r="AQ110" i="1"/>
  <c r="AP110" i="1"/>
  <c r="AO110" i="1" s="1"/>
  <c r="AQ109" i="1"/>
  <c r="AP109" i="1"/>
  <c r="AO109" i="1"/>
  <c r="AQ108" i="1"/>
  <c r="AP108" i="1"/>
  <c r="AQ107" i="1"/>
  <c r="AP107" i="1"/>
  <c r="AO107" i="1"/>
  <c r="AQ106" i="1"/>
  <c r="AP106" i="1"/>
  <c r="AO106" i="1" s="1"/>
  <c r="AQ105" i="1"/>
  <c r="AP105" i="1"/>
  <c r="AO105" i="1"/>
  <c r="AQ104" i="1"/>
  <c r="AP104" i="1"/>
  <c r="AQ103" i="1"/>
  <c r="AP103" i="1"/>
  <c r="AO103" i="1"/>
  <c r="AN103" i="1"/>
  <c r="AQ102" i="1"/>
  <c r="AP102" i="1"/>
  <c r="AO102" i="1" s="1"/>
  <c r="AQ101" i="1"/>
  <c r="AP101" i="1"/>
  <c r="AO101" i="1"/>
  <c r="AQ100" i="1"/>
  <c r="AP100" i="1"/>
  <c r="AQ99" i="1"/>
  <c r="AP99" i="1"/>
  <c r="AO99" i="1"/>
  <c r="AQ98" i="1"/>
  <c r="AP98" i="1"/>
  <c r="AO98" i="1" s="1"/>
  <c r="AQ97" i="1"/>
  <c r="AP97" i="1"/>
  <c r="AO97" i="1"/>
  <c r="AQ96" i="1"/>
  <c r="AP96" i="1"/>
  <c r="AQ95" i="1"/>
  <c r="AP95" i="1"/>
  <c r="AO95" i="1"/>
  <c r="AQ94" i="1"/>
  <c r="AP94" i="1"/>
  <c r="AO94" i="1" s="1"/>
  <c r="AQ93" i="1"/>
  <c r="AP93" i="1"/>
  <c r="AO93" i="1"/>
  <c r="AQ92" i="1"/>
  <c r="AP92" i="1"/>
  <c r="AQ91" i="1"/>
  <c r="AP91" i="1"/>
  <c r="AO91" i="1"/>
  <c r="AQ90" i="1"/>
  <c r="AP90" i="1"/>
  <c r="AO90" i="1" s="1"/>
  <c r="AQ89" i="1"/>
  <c r="AP89" i="1"/>
  <c r="AO89" i="1"/>
  <c r="AQ88" i="1"/>
  <c r="AP88" i="1"/>
  <c r="AQ87" i="1"/>
  <c r="AP87" i="1"/>
  <c r="AO87" i="1"/>
  <c r="AQ86" i="1"/>
  <c r="AP86" i="1"/>
  <c r="AO86" i="1" s="1"/>
  <c r="AQ85" i="1"/>
  <c r="AP85" i="1"/>
  <c r="AO85" i="1"/>
  <c r="AQ84" i="1"/>
  <c r="AP84" i="1"/>
  <c r="AQ83" i="1"/>
  <c r="AP83" i="1"/>
  <c r="AO83" i="1"/>
  <c r="AQ82" i="1"/>
  <c r="AP82" i="1"/>
  <c r="AO82" i="1" s="1"/>
  <c r="AQ81" i="1"/>
  <c r="AP81" i="1"/>
  <c r="AO81" i="1"/>
  <c r="AQ80" i="1"/>
  <c r="AP80" i="1"/>
  <c r="AQ79" i="1"/>
  <c r="AP79" i="1"/>
  <c r="AO79" i="1"/>
  <c r="AQ78" i="1"/>
  <c r="AP78" i="1"/>
  <c r="AO78" i="1" s="1"/>
  <c r="AQ77" i="1"/>
  <c r="AP77" i="1"/>
  <c r="AO77" i="1"/>
  <c r="AQ76" i="1"/>
  <c r="AP76" i="1"/>
  <c r="AQ75" i="1"/>
  <c r="AP75" i="1"/>
  <c r="AO75" i="1"/>
  <c r="AQ74" i="1"/>
  <c r="AP74" i="1"/>
  <c r="AO74" i="1" s="1"/>
  <c r="AQ73" i="1"/>
  <c r="AP73" i="1"/>
  <c r="AO73" i="1"/>
  <c r="AQ72" i="1"/>
  <c r="AP72" i="1"/>
  <c r="AQ71" i="1"/>
  <c r="AP71" i="1"/>
  <c r="AO71" i="1"/>
  <c r="AQ70" i="1"/>
  <c r="AP70" i="1"/>
  <c r="AO70" i="1" s="1"/>
  <c r="AQ69" i="1"/>
  <c r="AP69" i="1"/>
  <c r="AO69" i="1"/>
  <c r="AQ68" i="1"/>
  <c r="AP68" i="1"/>
  <c r="AQ67" i="1"/>
  <c r="AP67" i="1"/>
  <c r="AO67" i="1"/>
  <c r="AQ66" i="1"/>
  <c r="AP66" i="1"/>
  <c r="AO66" i="1" s="1"/>
  <c r="AQ65" i="1"/>
  <c r="AP65" i="1"/>
  <c r="AO65" i="1"/>
  <c r="AQ64" i="1"/>
  <c r="AP64" i="1"/>
  <c r="AQ63" i="1"/>
  <c r="AP63" i="1"/>
  <c r="AO63" i="1"/>
  <c r="AQ62" i="1"/>
  <c r="AP62" i="1"/>
  <c r="AO62" i="1" s="1"/>
  <c r="AQ61" i="1"/>
  <c r="AP61" i="1"/>
  <c r="AO61" i="1"/>
  <c r="AQ60" i="1"/>
  <c r="AP60" i="1"/>
  <c r="AQ59" i="1"/>
  <c r="AP59" i="1"/>
  <c r="AO59" i="1"/>
  <c r="AQ58" i="1"/>
  <c r="AP58" i="1"/>
  <c r="AO58" i="1" s="1"/>
  <c r="AQ57" i="1"/>
  <c r="AP57" i="1"/>
  <c r="AO57" i="1"/>
  <c r="AQ56" i="1"/>
  <c r="AP56" i="1"/>
  <c r="AQ55" i="1"/>
  <c r="AP55" i="1"/>
  <c r="AO55" i="1"/>
  <c r="AQ54" i="1"/>
  <c r="AP54" i="1"/>
  <c r="AO54" i="1" s="1"/>
  <c r="AQ53" i="1"/>
  <c r="AP53" i="1"/>
  <c r="AO53" i="1"/>
  <c r="AQ52" i="1"/>
  <c r="AP52" i="1"/>
  <c r="AQ51" i="1"/>
  <c r="AP51" i="1"/>
  <c r="AO51" i="1"/>
  <c r="AQ50" i="1"/>
  <c r="AP50" i="1"/>
  <c r="AO50" i="1" s="1"/>
  <c r="AQ49" i="1"/>
  <c r="AP49" i="1"/>
  <c r="AO49" i="1"/>
  <c r="AQ48" i="1"/>
  <c r="AP48" i="1"/>
  <c r="AQ47" i="1"/>
  <c r="AP47" i="1"/>
  <c r="AO47" i="1"/>
  <c r="AQ46" i="1"/>
  <c r="AP46" i="1"/>
  <c r="AO46" i="1" s="1"/>
  <c r="AQ45" i="1"/>
  <c r="AP45" i="1"/>
  <c r="AO45" i="1"/>
  <c r="AQ44" i="1"/>
  <c r="AP44" i="1"/>
  <c r="AQ43" i="1"/>
  <c r="AP43" i="1"/>
  <c r="AO43" i="1"/>
  <c r="AQ42" i="1"/>
  <c r="AP42" i="1"/>
  <c r="AO42" i="1" s="1"/>
  <c r="AQ41" i="1"/>
  <c r="AP41" i="1"/>
  <c r="AO41" i="1"/>
  <c r="AQ40" i="1"/>
  <c r="AP40" i="1"/>
  <c r="AQ39" i="1"/>
  <c r="AP39" i="1"/>
  <c r="AO39" i="1"/>
  <c r="AQ38" i="1"/>
  <c r="AP38" i="1"/>
  <c r="AO38" i="1" s="1"/>
  <c r="AQ37" i="1"/>
  <c r="AP37" i="1"/>
  <c r="AO37" i="1"/>
  <c r="AQ36" i="1"/>
  <c r="AP36" i="1"/>
  <c r="AQ35" i="1"/>
  <c r="AP35" i="1"/>
  <c r="AO35" i="1"/>
  <c r="AQ34" i="1"/>
  <c r="AP34" i="1"/>
  <c r="AO34" i="1" s="1"/>
  <c r="AQ33" i="1"/>
  <c r="AP33" i="1"/>
  <c r="AO33" i="1"/>
  <c r="AQ32" i="1"/>
  <c r="AP32" i="1"/>
  <c r="AQ31" i="1"/>
  <c r="AP31" i="1"/>
  <c r="AO31" i="1"/>
  <c r="AQ30" i="1"/>
  <c r="AP30" i="1"/>
  <c r="AO30" i="1" s="1"/>
  <c r="AQ29" i="1"/>
  <c r="AP29" i="1"/>
  <c r="AO29" i="1"/>
  <c r="AQ28" i="1"/>
  <c r="AP28" i="1"/>
  <c r="AQ27" i="1"/>
  <c r="AP27" i="1"/>
  <c r="AO27" i="1"/>
  <c r="AQ26" i="1"/>
  <c r="AP26" i="1"/>
  <c r="AO26" i="1" s="1"/>
  <c r="AQ25" i="1"/>
  <c r="AP25" i="1"/>
  <c r="AO25" i="1"/>
  <c r="AQ24" i="1"/>
  <c r="AP24" i="1"/>
  <c r="AO24" i="1" s="1"/>
  <c r="AQ23" i="1"/>
  <c r="AP23" i="1"/>
  <c r="AO23" i="1"/>
  <c r="AQ22" i="1"/>
  <c r="AP22" i="1"/>
  <c r="AO22" i="1" s="1"/>
  <c r="AQ21" i="1"/>
  <c r="AP21" i="1"/>
  <c r="AO21" i="1"/>
  <c r="AQ20" i="1"/>
  <c r="AP20" i="1"/>
  <c r="AQ19" i="1"/>
  <c r="AP19" i="1"/>
  <c r="AO19" i="1"/>
  <c r="AQ18" i="1"/>
  <c r="AP18" i="1"/>
  <c r="AO18" i="1" s="1"/>
  <c r="AQ17" i="1"/>
  <c r="AP17" i="1"/>
  <c r="AO17" i="1"/>
  <c r="AQ16" i="1"/>
  <c r="AP16" i="1"/>
  <c r="AO16" i="1" s="1"/>
  <c r="AQ15" i="1"/>
  <c r="AP15" i="1"/>
  <c r="AO15" i="1"/>
  <c r="AQ14" i="1"/>
  <c r="AP14" i="1"/>
  <c r="AO14" i="1" s="1"/>
  <c r="AQ13" i="1"/>
  <c r="AP13" i="1"/>
  <c r="AO13" i="1"/>
  <c r="AQ12" i="1"/>
  <c r="AP12" i="1"/>
  <c r="AQ11" i="1"/>
  <c r="AP11" i="1"/>
  <c r="AO11" i="1"/>
  <c r="AQ10" i="1"/>
  <c r="AP10" i="1"/>
  <c r="AO10" i="1" s="1"/>
  <c r="AQ9" i="1"/>
  <c r="AP9" i="1"/>
  <c r="AO9" i="1"/>
  <c r="AQ8" i="1"/>
  <c r="AP8" i="1"/>
  <c r="AO8" i="1" s="1"/>
  <c r="AQ7" i="1"/>
  <c r="AP7" i="1"/>
  <c r="AO7" i="1"/>
  <c r="AQ6" i="1"/>
  <c r="AP6" i="1"/>
  <c r="AO6" i="1" s="1"/>
  <c r="AQ5" i="1"/>
  <c r="AP5" i="1"/>
  <c r="AO5" i="1"/>
  <c r="AQ4" i="1"/>
  <c r="AP4" i="1"/>
  <c r="AK168" i="1"/>
  <c r="AK170" i="1"/>
  <c r="AQ3" i="1"/>
  <c r="AP3" i="1"/>
  <c r="AK185" i="1"/>
  <c r="N3" i="1"/>
  <c r="AK286" i="1"/>
  <c r="AK285" i="1"/>
  <c r="AK284" i="1"/>
  <c r="AK283" i="1"/>
  <c r="AK282" i="1"/>
  <c r="AK281" i="1"/>
  <c r="AK280" i="1"/>
  <c r="AK279" i="1"/>
  <c r="AK278" i="1"/>
  <c r="AK277" i="1"/>
  <c r="AK276" i="1"/>
  <c r="AK275" i="1"/>
  <c r="AK274" i="1"/>
  <c r="AK273" i="1"/>
  <c r="AK272" i="1"/>
  <c r="AK271" i="1"/>
  <c r="AK270" i="1"/>
  <c r="AK269" i="1"/>
  <c r="AK268" i="1"/>
  <c r="AK267" i="1"/>
  <c r="AK266" i="1"/>
  <c r="AK265" i="1"/>
  <c r="AK264" i="1"/>
  <c r="AK263" i="1"/>
  <c r="AK262" i="1"/>
  <c r="AK261" i="1"/>
  <c r="AK260" i="1"/>
  <c r="AK259" i="1"/>
  <c r="AK258" i="1"/>
  <c r="AK257" i="1"/>
  <c r="AK256" i="1"/>
  <c r="AK255" i="1"/>
  <c r="AK254" i="1"/>
  <c r="AK253" i="1"/>
  <c r="AK252" i="1"/>
  <c r="AK251" i="1"/>
  <c r="AK250" i="1"/>
  <c r="AK249" i="1"/>
  <c r="AK248" i="1"/>
  <c r="AK247" i="1"/>
  <c r="AK246" i="1"/>
  <c r="AK245" i="1"/>
  <c r="AK244" i="1"/>
  <c r="AK243" i="1"/>
  <c r="AK242" i="1"/>
  <c r="AK241" i="1"/>
  <c r="AK240" i="1"/>
  <c r="AK239" i="1"/>
  <c r="AK238" i="1"/>
  <c r="AK237" i="1"/>
  <c r="AK236" i="1"/>
  <c r="AK235" i="1"/>
  <c r="AK234" i="1"/>
  <c r="AK233" i="1"/>
  <c r="AK232" i="1"/>
  <c r="AK231" i="1"/>
  <c r="AK230" i="1"/>
  <c r="AK229" i="1"/>
  <c r="AK228" i="1"/>
  <c r="AK227" i="1"/>
  <c r="AK226" i="1"/>
  <c r="AK225" i="1"/>
  <c r="AK224" i="1"/>
  <c r="AK223" i="1"/>
  <c r="AK222" i="1"/>
  <c r="AK221" i="1"/>
  <c r="AK220" i="1"/>
  <c r="AK219" i="1"/>
  <c r="AK218" i="1"/>
  <c r="AK217" i="1"/>
  <c r="AK216" i="1"/>
  <c r="AK215" i="1"/>
  <c r="AK214" i="1"/>
  <c r="AK213" i="1"/>
  <c r="AK212" i="1"/>
  <c r="AK211" i="1"/>
  <c r="AK210" i="1"/>
  <c r="AK209" i="1"/>
  <c r="AK208" i="1"/>
  <c r="AK207" i="1"/>
  <c r="AK206" i="1"/>
  <c r="AK205" i="1"/>
  <c r="AK204" i="1"/>
  <c r="AK203" i="1"/>
  <c r="AK202" i="1"/>
  <c r="AK201" i="1"/>
  <c r="AK200" i="1"/>
  <c r="AK199" i="1"/>
  <c r="AK198" i="1"/>
  <c r="AK197" i="1"/>
  <c r="AK196" i="1"/>
  <c r="AK195" i="1"/>
  <c r="AK194" i="1"/>
  <c r="AK193" i="1"/>
  <c r="AK192" i="1"/>
  <c r="AK191" i="1"/>
  <c r="AK190" i="1"/>
  <c r="AK189" i="1"/>
  <c r="AK188" i="1"/>
  <c r="AK187" i="1"/>
  <c r="AK186" i="1"/>
  <c r="AK184" i="1"/>
  <c r="AK183" i="1"/>
  <c r="AK182" i="1"/>
  <c r="AK181" i="1"/>
  <c r="AK180" i="1"/>
  <c r="AK179" i="1"/>
  <c r="AK178" i="1"/>
  <c r="AK177" i="1"/>
  <c r="AK176" i="1"/>
  <c r="AK175" i="1"/>
  <c r="AK174" i="1"/>
  <c r="AK173" i="1"/>
  <c r="AK172" i="1"/>
  <c r="AK171" i="1"/>
  <c r="AK169" i="1"/>
  <c r="AK167" i="1"/>
  <c r="AK166" i="1"/>
  <c r="AK165" i="1"/>
  <c r="AK164" i="1"/>
  <c r="AK163" i="1"/>
  <c r="AK162" i="1"/>
  <c r="AK161" i="1"/>
  <c r="AK160" i="1"/>
  <c r="AK159" i="1"/>
  <c r="AK158" i="1"/>
  <c r="AK157" i="1"/>
  <c r="AK156" i="1"/>
  <c r="AK155" i="1"/>
  <c r="AK154" i="1"/>
  <c r="AK153" i="1"/>
  <c r="AK152" i="1"/>
  <c r="AK151" i="1"/>
  <c r="AK150" i="1"/>
  <c r="AK149" i="1"/>
  <c r="AK148" i="1"/>
  <c r="AK147" i="1"/>
  <c r="AK146" i="1"/>
  <c r="AK145" i="1"/>
  <c r="AK144" i="1"/>
  <c r="AK143" i="1"/>
  <c r="AK142" i="1"/>
  <c r="AK141" i="1"/>
  <c r="AK140" i="1"/>
  <c r="AK139" i="1"/>
  <c r="AK138" i="1"/>
  <c r="AK137" i="1"/>
  <c r="AK136" i="1"/>
  <c r="AK135" i="1"/>
  <c r="AK134" i="1"/>
  <c r="AK133" i="1"/>
  <c r="AK132" i="1"/>
  <c r="AK131" i="1"/>
  <c r="AK130" i="1"/>
  <c r="AK129" i="1"/>
  <c r="AK128" i="1"/>
  <c r="AK127" i="1"/>
  <c r="AK126" i="1"/>
  <c r="AK125" i="1"/>
  <c r="AK124" i="1"/>
  <c r="AK123" i="1"/>
  <c r="AK122" i="1"/>
  <c r="AK121" i="1"/>
  <c r="AK120" i="1"/>
  <c r="AK119" i="1"/>
  <c r="AK118" i="1"/>
  <c r="AK117" i="1"/>
  <c r="AK116" i="1"/>
  <c r="AK115" i="1"/>
  <c r="AK114" i="1"/>
  <c r="AK113" i="1"/>
  <c r="AK112" i="1"/>
  <c r="AK111" i="1"/>
  <c r="AK110" i="1"/>
  <c r="AK109" i="1"/>
  <c r="AK108" i="1"/>
  <c r="AK107" i="1"/>
  <c r="AK106" i="1"/>
  <c r="AK105" i="1"/>
  <c r="AK104" i="1"/>
  <c r="AK3" i="1"/>
  <c r="AK287" i="1"/>
  <c r="X3" i="1"/>
  <c r="A2" i="7"/>
  <c r="A3" i="7" s="1"/>
  <c r="AO104" i="1" l="1"/>
  <c r="AO120" i="1"/>
  <c r="AO124" i="1"/>
  <c r="AO28" i="1"/>
  <c r="AO44" i="1"/>
  <c r="AO60" i="1"/>
  <c r="AO76" i="1"/>
  <c r="AO92" i="1"/>
  <c r="AO168" i="1"/>
  <c r="AO172" i="1"/>
  <c r="AO228" i="1"/>
  <c r="AO232" i="1"/>
  <c r="AO12" i="1"/>
  <c r="AO108" i="1"/>
  <c r="AO112" i="1"/>
  <c r="AO244" i="1"/>
  <c r="AO248" i="1"/>
  <c r="AO136" i="1"/>
  <c r="AO4" i="1"/>
  <c r="AO20" i="1"/>
  <c r="AO36" i="1"/>
  <c r="AO52" i="1"/>
  <c r="AO68" i="1"/>
  <c r="AO84" i="1"/>
  <c r="AO100" i="1"/>
  <c r="AO196" i="1"/>
  <c r="AO200" i="1"/>
  <c r="AO204" i="1"/>
  <c r="AO260" i="1"/>
  <c r="AO184" i="1"/>
  <c r="AO116" i="1"/>
  <c r="AO152" i="1"/>
  <c r="AO156" i="1"/>
  <c r="AO268" i="1"/>
  <c r="AN168" i="1"/>
  <c r="AO32" i="1"/>
  <c r="AO40" i="1"/>
  <c r="AO48" i="1"/>
  <c r="AO56" i="1"/>
  <c r="AO64" i="1"/>
  <c r="AO72" i="1"/>
  <c r="AO80" i="1"/>
  <c r="AO88" i="1"/>
  <c r="AO96" i="1"/>
  <c r="AO121" i="1"/>
  <c r="AO128" i="1"/>
  <c r="AO137" i="1"/>
  <c r="AO144" i="1"/>
  <c r="AO153" i="1"/>
  <c r="AO160" i="1"/>
  <c r="AO169" i="1"/>
  <c r="AO176" i="1"/>
  <c r="AO185" i="1"/>
  <c r="AO192" i="1"/>
  <c r="AO201" i="1"/>
  <c r="AO208" i="1"/>
  <c r="AO217" i="1"/>
  <c r="AO224" i="1"/>
  <c r="AO233" i="1"/>
  <c r="AO240" i="1"/>
  <c r="AO249" i="1"/>
  <c r="AO256" i="1"/>
  <c r="AO261" i="1"/>
  <c r="AO269" i="1"/>
  <c r="AO277" i="1"/>
  <c r="AO133" i="1"/>
  <c r="AO149" i="1"/>
  <c r="AO165" i="1"/>
  <c r="AO181" i="1"/>
  <c r="AO197" i="1"/>
  <c r="AO213" i="1"/>
  <c r="AO229" i="1"/>
  <c r="AO259" i="1"/>
  <c r="AO267" i="1"/>
  <c r="AO275" i="1"/>
  <c r="AN246" i="1"/>
  <c r="AO265" i="1"/>
  <c r="AO273" i="1"/>
  <c r="AN82" i="1"/>
  <c r="AN108" i="1"/>
  <c r="AN118" i="1"/>
  <c r="AO127" i="1"/>
  <c r="AO143" i="1"/>
  <c r="AO159" i="1"/>
  <c r="AO175" i="1"/>
  <c r="AO191" i="1"/>
  <c r="AO207" i="1"/>
  <c r="AO223" i="1"/>
  <c r="AO239" i="1"/>
  <c r="AO255" i="1"/>
  <c r="AO263" i="1"/>
  <c r="AO271" i="1"/>
  <c r="AO123" i="1"/>
  <c r="AN137" i="1"/>
  <c r="AO139" i="1"/>
  <c r="AO155" i="1"/>
  <c r="AO171" i="1"/>
  <c r="AO187" i="1"/>
  <c r="AO203" i="1"/>
  <c r="AO219" i="1"/>
  <c r="AO235" i="1"/>
  <c r="AO251" i="1"/>
  <c r="AN205" i="1"/>
  <c r="AN80" i="1"/>
  <c r="AN10" i="1"/>
  <c r="AN18" i="1"/>
  <c r="AN26" i="1"/>
  <c r="AN34" i="1"/>
  <c r="AN42" i="1"/>
  <c r="AN50" i="1"/>
  <c r="AN58" i="1"/>
  <c r="AN66" i="1"/>
  <c r="AN74" i="1"/>
  <c r="AN229" i="1"/>
  <c r="AN114" i="1"/>
  <c r="AN122" i="1"/>
  <c r="AN253" i="1"/>
  <c r="AN170" i="1"/>
  <c r="AN86" i="1"/>
  <c r="AN91" i="1"/>
  <c r="AN40" i="1"/>
  <c r="AN113" i="1"/>
  <c r="AN196" i="1"/>
  <c r="AN228" i="1"/>
  <c r="AN244" i="1"/>
  <c r="AN284" i="1"/>
  <c r="AN16" i="1"/>
  <c r="AN96" i="1"/>
  <c r="AN121" i="1"/>
  <c r="AN153" i="1"/>
  <c r="AN45" i="1"/>
  <c r="AN77" i="1"/>
  <c r="AN142" i="1"/>
  <c r="AN217" i="1"/>
  <c r="AN281" i="1"/>
  <c r="AN7" i="1"/>
  <c r="AN267" i="1"/>
  <c r="AN89" i="1"/>
  <c r="AN83" i="1"/>
  <c r="AO3" i="1"/>
  <c r="AN21" i="1"/>
  <c r="AN61" i="1"/>
  <c r="AN134" i="1"/>
  <c r="AN166" i="1"/>
  <c r="AN209" i="1"/>
  <c r="AN249" i="1"/>
  <c r="AN257" i="1"/>
  <c r="AN64" i="1"/>
  <c r="AN101" i="1"/>
  <c r="AN176" i="1"/>
  <c r="AN241" i="1"/>
  <c r="AN37" i="1"/>
  <c r="AN12" i="1"/>
  <c r="AN227" i="1"/>
  <c r="AN212" i="1"/>
  <c r="AN79" i="1"/>
  <c r="AN195" i="1"/>
  <c r="AN268" i="1"/>
  <c r="AN44" i="1"/>
  <c r="AN76" i="1"/>
  <c r="AN192" i="1"/>
  <c r="AN248" i="1"/>
  <c r="AN65" i="1"/>
  <c r="AN162" i="1"/>
  <c r="AN55" i="1"/>
  <c r="AN187" i="1"/>
  <c r="AN171" i="1"/>
  <c r="AN31" i="1"/>
  <c r="AN112" i="1"/>
  <c r="AN84" i="1"/>
  <c r="AN81" i="1"/>
  <c r="AN15" i="1"/>
  <c r="AN71" i="1"/>
  <c r="AN152" i="1"/>
  <c r="AN36" i="1"/>
  <c r="AN93" i="1"/>
  <c r="AN85" i="1"/>
  <c r="AN9" i="1"/>
  <c r="AN17" i="1"/>
  <c r="AN25" i="1"/>
  <c r="AN33" i="1"/>
  <c r="AN41" i="1"/>
  <c r="AN49" i="1"/>
  <c r="AN57" i="1"/>
  <c r="AN73" i="1"/>
  <c r="AN97" i="1"/>
  <c r="AN106" i="1"/>
  <c r="AN130" i="1"/>
  <c r="AN138" i="1"/>
  <c r="AN146" i="1"/>
  <c r="AN154" i="1"/>
  <c r="AN172" i="1"/>
  <c r="AN180" i="1"/>
  <c r="AN189" i="1"/>
  <c r="AN197" i="1"/>
  <c r="AN213" i="1"/>
  <c r="AN221" i="1"/>
  <c r="AN237" i="1"/>
  <c r="AN245" i="1"/>
  <c r="AN261" i="1"/>
  <c r="AN269" i="1"/>
  <c r="AN277" i="1"/>
  <c r="AN285" i="1"/>
  <c r="AN98" i="1"/>
  <c r="AN107" i="1"/>
  <c r="AN115" i="1"/>
  <c r="AN123" i="1"/>
  <c r="AN131" i="1"/>
  <c r="AN139" i="1"/>
  <c r="AN147" i="1"/>
  <c r="AN155" i="1"/>
  <c r="AN163" i="1"/>
  <c r="AN173" i="1"/>
  <c r="AN181" i="1"/>
  <c r="AN190" i="1"/>
  <c r="AN198" i="1"/>
  <c r="AN206" i="1"/>
  <c r="AN214" i="1"/>
  <c r="AN222" i="1"/>
  <c r="AN230" i="1"/>
  <c r="AN238" i="1"/>
  <c r="AN254" i="1"/>
  <c r="AN262" i="1"/>
  <c r="AN270" i="1"/>
  <c r="AN278" i="1"/>
  <c r="AN286" i="1"/>
  <c r="AN6" i="1"/>
  <c r="AN54" i="1"/>
  <c r="AN186" i="1"/>
  <c r="AN92" i="1"/>
  <c r="AN87" i="1"/>
  <c r="AN94" i="1"/>
  <c r="AN90" i="1"/>
  <c r="AN88" i="1"/>
  <c r="AN185" i="1"/>
  <c r="AN14" i="1"/>
  <c r="AN38" i="1"/>
  <c r="AN62" i="1"/>
  <c r="AN102" i="1"/>
  <c r="AN127" i="1"/>
  <c r="AN151" i="1"/>
  <c r="AN177" i="1"/>
  <c r="AN210" i="1"/>
  <c r="AN234" i="1"/>
  <c r="AN258" i="1"/>
  <c r="AN282" i="1"/>
  <c r="AN23" i="1"/>
  <c r="AN39" i="1"/>
  <c r="AN47" i="1"/>
  <c r="AN63" i="1"/>
  <c r="AN95" i="1"/>
  <c r="AN104" i="1"/>
  <c r="AN120" i="1"/>
  <c r="AN128" i="1"/>
  <c r="AN136" i="1"/>
  <c r="AN144" i="1"/>
  <c r="AN160" i="1"/>
  <c r="AN169" i="1"/>
  <c r="AN178" i="1"/>
  <c r="AN203" i="1"/>
  <c r="AN211" i="1"/>
  <c r="AN219" i="1"/>
  <c r="AN235" i="1"/>
  <c r="AN243" i="1"/>
  <c r="AN251" i="1"/>
  <c r="AN259" i="1"/>
  <c r="AN275" i="1"/>
  <c r="AN283" i="1"/>
  <c r="AN32" i="1"/>
  <c r="AN48" i="1"/>
  <c r="AN129" i="1"/>
  <c r="AN145" i="1"/>
  <c r="AN161" i="1"/>
  <c r="AN179" i="1"/>
  <c r="AN188" i="1"/>
  <c r="AN204" i="1"/>
  <c r="AN220" i="1"/>
  <c r="AN236" i="1"/>
  <c r="AN252" i="1"/>
  <c r="AN260" i="1"/>
  <c r="AN276" i="1"/>
  <c r="AN22" i="1"/>
  <c r="AN46" i="1"/>
  <c r="AN78" i="1"/>
  <c r="AN119" i="1"/>
  <c r="AN143" i="1"/>
  <c r="AN167" i="1"/>
  <c r="AN202" i="1"/>
  <c r="AN226" i="1"/>
  <c r="AN250" i="1"/>
  <c r="AN266" i="1"/>
  <c r="AN30" i="1"/>
  <c r="AN70" i="1"/>
  <c r="AN111" i="1"/>
  <c r="AN135" i="1"/>
  <c r="AN159" i="1"/>
  <c r="AN194" i="1"/>
  <c r="AN218" i="1"/>
  <c r="AN242" i="1"/>
  <c r="AN274" i="1"/>
  <c r="AN24" i="1"/>
  <c r="AN20" i="1"/>
  <c r="AN117" i="1"/>
  <c r="AN125" i="1"/>
  <c r="AN183" i="1"/>
  <c r="AN256" i="1"/>
  <c r="AN5" i="1"/>
  <c r="AN13" i="1"/>
  <c r="AN29" i="1"/>
  <c r="AN53" i="1"/>
  <c r="AN69" i="1"/>
  <c r="AN110" i="1"/>
  <c r="AN126" i="1"/>
  <c r="AN150" i="1"/>
  <c r="AN158" i="1"/>
  <c r="AN184" i="1"/>
  <c r="AN193" i="1"/>
  <c r="AN201" i="1"/>
  <c r="AN225" i="1"/>
  <c r="AN233" i="1"/>
  <c r="AN265" i="1"/>
  <c r="AN273" i="1"/>
  <c r="AN28" i="1"/>
  <c r="AN100" i="1"/>
  <c r="AN165" i="1"/>
  <c r="AN216" i="1"/>
  <c r="AN232" i="1"/>
  <c r="AN240" i="1"/>
  <c r="AN280" i="1"/>
  <c r="AN60" i="1"/>
  <c r="AN133" i="1"/>
  <c r="AN157" i="1"/>
  <c r="AN208" i="1"/>
  <c r="AN272" i="1"/>
  <c r="AN56" i="1"/>
  <c r="AN52" i="1"/>
  <c r="AN109" i="1"/>
  <c r="AN149" i="1"/>
  <c r="AN200" i="1"/>
  <c r="AN224" i="1"/>
  <c r="AN8" i="1"/>
  <c r="AN105" i="1"/>
  <c r="AN4" i="1"/>
  <c r="AN68" i="1"/>
  <c r="AN141" i="1"/>
  <c r="AN175" i="1"/>
  <c r="AN264" i="1"/>
  <c r="AN72" i="1"/>
  <c r="J3" i="1"/>
  <c r="AN3" i="1" s="1"/>
  <c r="AN11" i="1"/>
  <c r="AN19" i="1"/>
  <c r="AN27" i="1"/>
  <c r="AN35" i="1"/>
  <c r="AN43" i="1"/>
  <c r="AN51" i="1"/>
  <c r="AN59" i="1"/>
  <c r="AN67" i="1"/>
  <c r="AN75" i="1"/>
  <c r="AN99" i="1"/>
  <c r="AN132" i="1"/>
  <c r="AN140" i="1"/>
  <c r="AN148" i="1"/>
  <c r="AN156" i="1"/>
  <c r="AN164" i="1"/>
  <c r="AN174" i="1"/>
  <c r="AN199" i="1"/>
  <c r="AN207" i="1"/>
  <c r="AN215" i="1"/>
  <c r="AN223" i="1"/>
  <c r="AN231" i="1"/>
  <c r="AN239" i="1"/>
  <c r="AN263" i="1"/>
  <c r="AN271" i="1"/>
  <c r="AN279" i="1"/>
  <c r="AN116" i="1"/>
  <c r="AN124" i="1"/>
  <c r="AN182" i="1"/>
  <c r="AN191" i="1"/>
  <c r="AN247" i="1"/>
  <c r="AN255" i="1"/>
  <c r="AN287" i="1"/>
</calcChain>
</file>

<file path=xl/sharedStrings.xml><?xml version="1.0" encoding="utf-8"?>
<sst xmlns="http://schemas.openxmlformats.org/spreadsheetml/2006/main" count="1851" uniqueCount="862">
  <si>
    <t>Name</t>
  </si>
  <si>
    <t>★</t>
  </si>
  <si>
    <t>註</t>
  </si>
  <si>
    <t>Origin</t>
  </si>
  <si>
    <t>Group</t>
  </si>
  <si>
    <t>HP</t>
  </si>
  <si>
    <t>物攻</t>
  </si>
  <si>
    <t>魔攻</t>
  </si>
  <si>
    <t>Max</t>
  </si>
  <si>
    <t>物防</t>
  </si>
  <si>
    <t>魔防</t>
  </si>
  <si>
    <t>器用</t>
  </si>
  <si>
    <t>素早</t>
  </si>
  <si>
    <t>運</t>
  </si>
  <si>
    <t>斬撃</t>
  </si>
  <si>
    <t>刺突</t>
  </si>
  <si>
    <t>打撃</t>
  </si>
  <si>
    <t>射撃</t>
  </si>
  <si>
    <t>魔法</t>
  </si>
  <si>
    <t>無区分</t>
  </si>
  <si>
    <t>単体</t>
  </si>
  <si>
    <t>範囲</t>
  </si>
  <si>
    <t>反撃</t>
  </si>
  <si>
    <t>人</t>
  </si>
  <si>
    <t>異族</t>
  </si>
  <si>
    <t>バジュラ</t>
  </si>
  <si>
    <t>&lt;嫉妬&gt;</t>
  </si>
  <si>
    <t>&lt;怠惰&gt;</t>
  </si>
  <si>
    <t>&lt;色欲&gt;</t>
  </si>
  <si>
    <t>&lt;暴食&gt;</t>
  </si>
  <si>
    <t>&lt;憤怒&gt;</t>
  </si>
  <si>
    <t>&lt;強欲&gt;</t>
  </si>
  <si>
    <t>&lt;傲慢&gt;</t>
  </si>
  <si>
    <t>TS_AOT_01.png</t>
  </si>
  <si>
    <t>勝利への紅き一矢</t>
  </si>
  <si>
    <t>活動</t>
  </si>
  <si>
    <t>その他
Other</t>
  </si>
  <si>
    <t>TS_AOT_02.png</t>
  </si>
  <si>
    <t>反攻の炎に捧げん</t>
  </si>
  <si>
    <t>限定</t>
  </si>
  <si>
    <t>TS_APRILFOOL_01.png</t>
  </si>
  <si>
    <t>その夢。ぬくもりの中に</t>
  </si>
  <si>
    <t>エンヴィリア
Envylia</t>
  </si>
  <si>
    <t>蒼炎騎士団</t>
  </si>
  <si>
    <t>TS_BF_01.png</t>
  </si>
  <si>
    <t>フロンティアレジェンズ</t>
  </si>
  <si>
    <t>TS_CARAMEL_01.png</t>
  </si>
  <si>
    <t>キャラメルイェーガー</t>
  </si>
  <si>
    <t>ルストブルグ
Lustburg</t>
  </si>
  <si>
    <t>TS_COMIKE_01.png</t>
  </si>
  <si>
    <t>クノイチの青春</t>
  </si>
  <si>
    <t>TS_CRY_ARTH_01.png</t>
  </si>
  <si>
    <t>猛き者の本懐</t>
  </si>
  <si>
    <t>TS_CRY_MERL_01.png</t>
  </si>
  <si>
    <t>尊き者の名は</t>
  </si>
  <si>
    <t>TS_DESERT_ANK_01.png</t>
  </si>
  <si>
    <t>敏腕参謀の多忙な一日</t>
  </si>
  <si>
    <t>砂漠の民</t>
  </si>
  <si>
    <t>TS_DESERT_ANK_02.png</t>
  </si>
  <si>
    <t>折れることなき翼</t>
  </si>
  <si>
    <t>TS_DESERT_ARKILL_01.png</t>
  </si>
  <si>
    <t>テイクリワード</t>
  </si>
  <si>
    <t>TS_DESERT_ASUWADO_01.png</t>
  </si>
  <si>
    <t>闇と雲に潜みし刃</t>
  </si>
  <si>
    <t>TS_DESERT_BALT_01.png</t>
  </si>
  <si>
    <t>砂上での熱き誓い</t>
  </si>
  <si>
    <t>TS_DESERT_BASINI_01.png</t>
  </si>
  <si>
    <t>次代の大陸の正義</t>
  </si>
  <si>
    <t>聖教騎士団</t>
  </si>
  <si>
    <t>TS_DESERT_BASINI_02.png</t>
  </si>
  <si>
    <t>春来たりなば</t>
  </si>
  <si>
    <t>TS_DESERT_MASHULI_01.png</t>
  </si>
  <si>
    <t>近くて遠いふれあい</t>
  </si>
  <si>
    <t>TS_DESERT_NEFERTY_01.png</t>
  </si>
  <si>
    <t>風に舞う時の砂</t>
  </si>
  <si>
    <t>TS_DESERT_RAMESES_01.png</t>
  </si>
  <si>
    <t>愛しき家族</t>
  </si>
  <si>
    <t>TS_DESERT_RETZIUS_01.png</t>
  </si>
  <si>
    <t>憧れと目標</t>
  </si>
  <si>
    <t>TS_DESERT_RYLE_01.png</t>
  </si>
  <si>
    <t>この白砂は俺の領域だ</t>
  </si>
  <si>
    <t>TS_DESERT_SUTORIE_01.png</t>
  </si>
  <si>
    <t>特別な日</t>
  </si>
  <si>
    <t>TS_DESERT_UZUMA_01.png</t>
  </si>
  <si>
    <t>絵から出てきたみたい</t>
  </si>
  <si>
    <t>TS_ENVYRIA_AGATHA_01.png</t>
  </si>
  <si>
    <t>「甘き追想」</t>
  </si>
  <si>
    <t>TS_ENVYRIA_ALAIA_01.png</t>
  </si>
  <si>
    <t>積み重ね、結晶</t>
  </si>
  <si>
    <t>TS_ENVYRIA_ALFRED_01.png</t>
  </si>
  <si>
    <t>シェイナファンの証明</t>
  </si>
  <si>
    <t>シャドウメサイヤ</t>
  </si>
  <si>
    <t>TS_ENVYRIA_AYLLU_01.png</t>
  </si>
  <si>
    <t>「ある日の大発見」</t>
  </si>
  <si>
    <t>TS_ENVYRIA_BELTA_01.png</t>
  </si>
  <si>
    <t>TS_ENVYRIA_BELTA_02.png</t>
  </si>
  <si>
    <t>TS_ENVYRIA_CANON_01.png</t>
  </si>
  <si>
    <t>継承されし大陸の正義</t>
  </si>
  <si>
    <t>TS_ENVYRIA_CLOE_01.png</t>
  </si>
  <si>
    <t>圧倒的敗北</t>
  </si>
  <si>
    <t>緋炎騎士団</t>
  </si>
  <si>
    <t>TS_ENVYRIA_DARTAGNAN_01.png</t>
  </si>
  <si>
    <t>肉は完全食！</t>
  </si>
  <si>
    <t>TS_ENVYRIA_DECEL_01.png</t>
  </si>
  <si>
    <t>ささやかな休息</t>
  </si>
  <si>
    <t>TS_ENVYRIA_DILGA_01.png</t>
  </si>
  <si>
    <t>戦士の休息</t>
  </si>
  <si>
    <t>エンヴィリア王国騎士団</t>
  </si>
  <si>
    <t>TS_ENVYRIA_ELAINE_01.png</t>
  </si>
  <si>
    <t>お気に入りの帽子</t>
  </si>
  <si>
    <t>TS_ENVYRIA_ELIZABETH_01.png</t>
  </si>
  <si>
    <t>お姉様の為ならば</t>
  </si>
  <si>
    <t>TS_ENVYRIA_FAIRLILY_01.png</t>
  </si>
  <si>
    <t>TS_ENVYRIA_FOUNTAIN_01.png</t>
  </si>
  <si>
    <t>未来への展望</t>
  </si>
  <si>
    <t>TS_ENVYRIA_GERALD_01.png</t>
  </si>
  <si>
    <t>受け継がれた鋼の意志</t>
  </si>
  <si>
    <t>TS_ENVYRIA_GINO_01.png</t>
  </si>
  <si>
    <t>優しき反抗期</t>
  </si>
  <si>
    <t>TS_ENVYRIA_LEONIA_01.png</t>
  </si>
  <si>
    <t>嗚呼、麗しき純白の獅子</t>
  </si>
  <si>
    <t>TS_ENVYRIA_LGDSAG_01.png</t>
  </si>
  <si>
    <t>胸を焦がす輝き</t>
  </si>
  <si>
    <t>TS_ENVYRIA_LUCRETIA_01.png</t>
  </si>
  <si>
    <t>姫騎士という高嶺の花</t>
  </si>
  <si>
    <t>TS_ENVYRIA_LUCRETIA_02.png</t>
  </si>
  <si>
    <t>幸せってこと♪</t>
  </si>
  <si>
    <t>TS_ENVYRIA_MARGARET_01.png</t>
  </si>
  <si>
    <t>TS_ENVYRIA_MONZOTM_01.png</t>
  </si>
  <si>
    <t>いつかまた昼食を</t>
  </si>
  <si>
    <t>TS_ENVYRIA_MONZOTM_02.png</t>
  </si>
  <si>
    <t>正義を賭して</t>
  </si>
  <si>
    <t>TS_ENVYRIA_NATALIE_01.png</t>
  </si>
  <si>
    <t>淡い想い、紅鏡に照らして</t>
  </si>
  <si>
    <t>TS_ENVYRIA_PRISCILA_01.png</t>
  </si>
  <si>
    <t>戦場の手向けの花</t>
  </si>
  <si>
    <t>TS_ENVYRIA_ROTEN_01.png</t>
  </si>
  <si>
    <t>「買い物のススメ」</t>
  </si>
  <si>
    <t>TS_ENVYRIA_RUNBELL_01.png</t>
  </si>
  <si>
    <t>「自由な傭兵の背中」</t>
  </si>
  <si>
    <t>TS_ENVYRIA_SHAYNA_01.png</t>
  </si>
  <si>
    <t>女子力の探求</t>
  </si>
  <si>
    <t>TS_ENVYRIA_SYARON_01.png</t>
  </si>
  <si>
    <t>TS_ENVYRIA_VETTEL_01.png</t>
  </si>
  <si>
    <t>在りし日の緋炎</t>
  </si>
  <si>
    <t>TS_ENVYRIA_VICTOR_01.png</t>
  </si>
  <si>
    <t>スタディオーダー</t>
  </si>
  <si>
    <t>TS_ENVYRIA_ZAYIN_01.png</t>
  </si>
  <si>
    <t>大陸の正義、ここに在り</t>
  </si>
  <si>
    <t>TS_ENVYRIA_ZAYIN_02.png</t>
  </si>
  <si>
    <t>笑顔の先に望む世界</t>
  </si>
  <si>
    <t>TS_FA_01.png</t>
  </si>
  <si>
    <t>TS_FA_02.png</t>
  </si>
  <si>
    <t>TS_GLUTTONY_JUURIA_01.png</t>
  </si>
  <si>
    <t>TS_GLUTTONY_LOTIA_01.png</t>
  </si>
  <si>
    <t>TS_GLUTTONY_NEICA_01.png</t>
  </si>
  <si>
    <t>TS_GLUTTONY_RAURA_01.png</t>
  </si>
  <si>
    <t>雷光よりも鮮烈な</t>
  </si>
  <si>
    <t>TS_GLUTTONY_TEONA_01.png</t>
  </si>
  <si>
    <t>TS_GREED_EMMEL_01.png</t>
  </si>
  <si>
    <t>TS_GREED_KU_IENA_01.png</t>
  </si>
  <si>
    <t>グリードダイク
Greed Dike</t>
  </si>
  <si>
    <t>TS_GREED_LUCILLE_01.png</t>
  </si>
  <si>
    <t>TS_GREED_MEIFAN_01.png</t>
  </si>
  <si>
    <t>TS_GREED_ORION_01.png</t>
  </si>
  <si>
    <t>TS_GREED_RISHEN_01.png</t>
  </si>
  <si>
    <t>船上の厄膳料理</t>
  </si>
  <si>
    <t>海賊団</t>
  </si>
  <si>
    <t>TS_GREED_SHENMEI_01.png</t>
  </si>
  <si>
    <t>お宝は海図のその先に</t>
  </si>
  <si>
    <t>TS_LIESBET_EDGAR_01.png</t>
  </si>
  <si>
    <t>TS_LOST_ACHAD_01.png</t>
  </si>
  <si>
    <t>私が見つけた太陽</t>
  </si>
  <si>
    <t>ロストブルー
Lost Blue</t>
  </si>
  <si>
    <t>十戒衆</t>
  </si>
  <si>
    <t>TS_LOST_ACHAD_02.png</t>
  </si>
  <si>
    <t>戒めなき青に包まれて</t>
  </si>
  <si>
    <t>TS_LOST_ACHAD_03.png</t>
  </si>
  <si>
    <t>ひとり、じゃなくて</t>
  </si>
  <si>
    <t>TS_LOST_DREI_01.png</t>
  </si>
  <si>
    <t>剪定、収穫、その開花</t>
  </si>
  <si>
    <t>TS_LOST_FURY_01.png</t>
  </si>
  <si>
    <t>理想の行き着いた果て</t>
  </si>
  <si>
    <t>TS_LOST_NOIN_01.png</t>
  </si>
  <si>
    <t>一夜の生き血を喰らい</t>
  </si>
  <si>
    <t>TS_LOST_THOL_01.png</t>
  </si>
  <si>
    <t>真理への戒めと記録</t>
  </si>
  <si>
    <t>TS_LOST_VIER_01.png</t>
  </si>
  <si>
    <t>空腹アンサンブル</t>
  </si>
  <si>
    <t>TS_LOST_ZENN_01.png</t>
  </si>
  <si>
    <t>鏡に映る隔絶の灯火</t>
  </si>
  <si>
    <t>TS_LOST_ZWEI_01.png</t>
  </si>
  <si>
    <t>九杯分の命</t>
  </si>
  <si>
    <t>TS_LOST_ZYVA_01.png</t>
  </si>
  <si>
    <t>白き花、黒き花</t>
  </si>
  <si>
    <t>TS_LUST_ALMA_01.png</t>
  </si>
  <si>
    <t>アルマは楽しそう、でも…</t>
  </si>
  <si>
    <t>TS_LUST_ALMA_02.png</t>
  </si>
  <si>
    <t>特訓サマービーチ</t>
  </si>
  <si>
    <t>TS_LUST_AMBROSIA_01.png</t>
  </si>
  <si>
    <t>罪、その地に積もりて</t>
  </si>
  <si>
    <t>TS_LUST_EMA_01.png</t>
  </si>
  <si>
    <t>魔法少女のランチタイム</t>
  </si>
  <si>
    <t>TS_LUST_LAVINA_01.png</t>
  </si>
  <si>
    <t>甘くて、あたたかくて。</t>
  </si>
  <si>
    <t>TS_LUST_LAVINA_02.png</t>
  </si>
  <si>
    <t>パーティは雪解けの後に</t>
  </si>
  <si>
    <t>TS_LUST_MORE_01.png</t>
  </si>
  <si>
    <t>出撃、狂気のキューピッド</t>
  </si>
  <si>
    <t>TS_LUST_NIKUSU_01.png</t>
  </si>
  <si>
    <t>雪上に刻まれた希望</t>
  </si>
  <si>
    <t>TS_LUST_OTHIMA_01.png</t>
  </si>
  <si>
    <t>終わりない宴</t>
  </si>
  <si>
    <t>TS_LUST_REBECCA_01.png</t>
  </si>
  <si>
    <t>レベッカは完璧、でも…</t>
  </si>
  <si>
    <t>TS_LUST_REBECCA_02.png</t>
  </si>
  <si>
    <t>特訓サマーシュート</t>
  </si>
  <si>
    <t>TS_LUST_ROFIA_01.png</t>
  </si>
  <si>
    <t>凍れる決意で手を伸ばし</t>
  </si>
  <si>
    <t>TS_LUST_SOPHIA_01.png</t>
  </si>
  <si>
    <t>とあるエルフの素顔</t>
  </si>
  <si>
    <t>TS_LUST_ST_MELA_01.png</t>
  </si>
  <si>
    <t>刻の架け橋</t>
  </si>
  <si>
    <t>TS_LUST_ST_MELA_DARK_01.png</t>
  </si>
  <si>
    <t>無限の罪、その身に</t>
  </si>
  <si>
    <t>TS_LUST_ST_NIKUSU_DARK_01.png</t>
  </si>
  <si>
    <t>歪な刻は氷の檻に沈んで</t>
  </si>
  <si>
    <t>TS_LUST_YAULAS_01.png</t>
  </si>
  <si>
    <t>華麗じゃない剣</t>
  </si>
  <si>
    <t>TS_MCF_ALTO_01.png</t>
  </si>
  <si>
    <t>トライアングラー</t>
  </si>
  <si>
    <t>マクロスフロンティア</t>
  </si>
  <si>
    <t>TS_MCF_RANKA_01.png</t>
  </si>
  <si>
    <t>夢追う歌姫</t>
  </si>
  <si>
    <t>TS_MCF_SHERYL_01.png</t>
  </si>
  <si>
    <t>銀河舞う妖精</t>
  </si>
  <si>
    <t>TS_NORTH_CADANOVA_01.png</t>
  </si>
  <si>
    <t>在りし日の二人と憧れと</t>
  </si>
  <si>
    <t>TS_NORTH_GUILDFORD_01.png</t>
  </si>
  <si>
    <t>異端なき秩序の徒</t>
  </si>
  <si>
    <t>TS_NORTH_RAKINA_01.png</t>
  </si>
  <si>
    <t>“傲慢”への祈り</t>
  </si>
  <si>
    <t>TS_NORTH_TORITOH_01.png</t>
  </si>
  <si>
    <t>叶わぬ過去、叶える未来</t>
  </si>
  <si>
    <t>TS_OTHER_WAGINAO_01.png</t>
  </si>
  <si>
    <t>隔たりを破る純心</t>
  </si>
  <si>
    <t>TS_POK_01.png</t>
  </si>
  <si>
    <t>理を破る者たちの休息</t>
  </si>
  <si>
    <t>FgG</t>
  </si>
  <si>
    <t>TS_POK_ARUMASU_01.png</t>
  </si>
  <si>
    <t>決して折れない不屈の剣</t>
  </si>
  <si>
    <t>TS_POK_FAILNAUGHT_01.png</t>
  </si>
  <si>
    <t>闇に浮かぶ優しき笑み</t>
  </si>
  <si>
    <t>TS_POK_MASAMUNE_01.png</t>
  </si>
  <si>
    <t>主君に捧げし刃</t>
  </si>
  <si>
    <t>TS_POK_TIFARET_01.png</t>
  </si>
  <si>
    <t>導き、その光とともに</t>
  </si>
  <si>
    <t>TS_REALEVENT_01.png</t>
  </si>
  <si>
    <t>タガタメは次の次元へ</t>
  </si>
  <si>
    <t>TS_S_01.png</t>
  </si>
  <si>
    <t>穢れなき乙女たち</t>
  </si>
  <si>
    <t>TS_SAGA_BIRGITTA_01.png</t>
  </si>
  <si>
    <t>ファーストクリスマス</t>
  </si>
  <si>
    <t>サガ地方
Saga Region</t>
  </si>
  <si>
    <t>TS_SAGA_GORMALAS_01.png</t>
  </si>
  <si>
    <t>降臨ブラックキールズ</t>
  </si>
  <si>
    <t>TS_SAGA_MERDA_01.png</t>
  </si>
  <si>
    <t>仕事終わりのもふもふ</t>
  </si>
  <si>
    <t>TS_SAGA_MOCA_01.png</t>
  </si>
  <si>
    <t>優しき風を纏いて</t>
  </si>
  <si>
    <t>TS_SAGA_NINA_01.png</t>
  </si>
  <si>
    <t>スタディアニマルズ</t>
  </si>
  <si>
    <t>TS_SAGA_NINA_02.png</t>
  </si>
  <si>
    <t>手作りクリスマス</t>
  </si>
  <si>
    <t>TS_SAGA_SEIDA_01.png</t>
  </si>
  <si>
    <t>熱き魂を乗せて</t>
  </si>
  <si>
    <t>TS_SEKAIJU_01.png</t>
  </si>
  <si>
    <t>運命の交差</t>
  </si>
  <si>
    <t>TS_SLOTH_ADOREI_01.png</t>
  </si>
  <si>
    <t>伸ばした指先に</t>
  </si>
  <si>
    <t>スロウスシュタイン
Slothstein</t>
  </si>
  <si>
    <t>TS_SLOTH_AISHA_01.png</t>
  </si>
  <si>
    <t>悩殺パフォーマンス</t>
  </si>
  <si>
    <t>TS_SLOTH_ALBELL_01.png</t>
  </si>
  <si>
    <t>追えない背中を抱いて</t>
  </si>
  <si>
    <t>TS_SLOTH_CHERYL_01.png</t>
  </si>
  <si>
    <t>悪戯の祭典、その裏に</t>
  </si>
  <si>
    <t>TS_SLOTH_DAISY_01.png</t>
  </si>
  <si>
    <t>期待の新星、現る！</t>
  </si>
  <si>
    <t>TS_SLOTH_EVERICA_01.png</t>
  </si>
  <si>
    <t>ライトトラック</t>
  </si>
  <si>
    <t>TS_SLOTH_FIONA_01.png</t>
  </si>
  <si>
    <t>二人の未来</t>
  </si>
  <si>
    <t>TS_SLOTH_FIONA_02.png</t>
  </si>
  <si>
    <t>花嫁に涙は似合わない</t>
  </si>
  <si>
    <t>TS_SLOTH_HAZEL_01.png</t>
  </si>
  <si>
    <t>想いを映す銀の月</t>
  </si>
  <si>
    <t>TS_SLOTH_IKONA_01.png</t>
  </si>
  <si>
    <t>色違いの涙</t>
  </si>
  <si>
    <t>TS_SLOTH_KAYA_01.png</t>
  </si>
  <si>
    <t>シーサイドライブラリー</t>
  </si>
  <si>
    <t>TS_SLOTH_KURAJU_01.png</t>
  </si>
  <si>
    <t>憧れの射撃手</t>
  </si>
  <si>
    <t>TS_SLOTH_MINARIO_01.png</t>
  </si>
  <si>
    <t>交差する覚悟の銃身</t>
  </si>
  <si>
    <t>TS_SLOTH_TARAS_01.png</t>
  </si>
  <si>
    <t>スモーキングブルース</t>
  </si>
  <si>
    <t>TS_ST_KASUMI_01.png</t>
  </si>
  <si>
    <t>弱さもみんな抱きしめて</t>
  </si>
  <si>
    <t>TS_TSP_01.png</t>
  </si>
  <si>
    <t>伝説の騎士団</t>
  </si>
  <si>
    <t>〈七つの大罪〉</t>
  </si>
  <si>
    <t>TS_TSP_02.png</t>
  </si>
  <si>
    <t>大罪人の聖戦</t>
  </si>
  <si>
    <t>TS_TS_01.png</t>
  </si>
  <si>
    <t>リオネスの英雄、久遠に</t>
  </si>
  <si>
    <t>TS_TS_02.png</t>
  </si>
  <si>
    <t>異世界ピクニックの衝撃</t>
  </si>
  <si>
    <t>転スラ</t>
  </si>
  <si>
    <t>TS_TS_03.png</t>
  </si>
  <si>
    <t>斬り開く、仲間とともに</t>
  </si>
  <si>
    <t>TS_UNDOKAI_2018_01.png</t>
  </si>
  <si>
    <t>一番眩しい笑顔</t>
  </si>
  <si>
    <t>TS_WADA_FUJICA_01.png</t>
  </si>
  <si>
    <t>神童と呼ばれた友</t>
  </si>
  <si>
    <t>ワダツミ
Wadatsumi</t>
  </si>
  <si>
    <t>TS_WADA_IKASA_01.png</t>
  </si>
  <si>
    <t>未来は両の手の中に</t>
  </si>
  <si>
    <t>TS_WADA_ITSUKI_01.png</t>
  </si>
  <si>
    <t>甘くない、それも個性</t>
  </si>
  <si>
    <t>TS_WADA_IZAYOI_01.png</t>
  </si>
  <si>
    <t>空駆ける夜狐</t>
  </si>
  <si>
    <t>TS_WADA_KAGURA_01.png</t>
  </si>
  <si>
    <t>雪解け。故郷にて</t>
  </si>
  <si>
    <t>TS_WADA_KURT.png</t>
  </si>
  <si>
    <t>閃光、交わりし瞬間</t>
  </si>
  <si>
    <t>ワダツミ武門</t>
  </si>
  <si>
    <t>TS_WADA_KUZA_01.png</t>
  </si>
  <si>
    <t>誓いの刃</t>
  </si>
  <si>
    <t>TS_WADA_LEYDOW_01.png</t>
  </si>
  <si>
    <t>古の装い</t>
  </si>
  <si>
    <t>TS_WADA_SETSUNA_01.png</t>
  </si>
  <si>
    <t>私のすべて、灰に還る</t>
  </si>
  <si>
    <t>TS_WADA_SETSUNA_02.png</t>
  </si>
  <si>
    <t>懐旧は、あたたかく</t>
  </si>
  <si>
    <t>TS_WADA_SETSUNA_03.png</t>
  </si>
  <si>
    <t>砂塵、ひと雫の笑み</t>
  </si>
  <si>
    <t>TS_WADA_SUZUKA_01.png</t>
  </si>
  <si>
    <t>調理場、その初陣は</t>
  </si>
  <si>
    <t>TS_WADA_TAMAMO_01.png</t>
  </si>
  <si>
    <t>咲いて散るは憧憬の花</t>
  </si>
  <si>
    <t>TS_WADA_TAMAMO_02.png</t>
  </si>
  <si>
    <t>約束の時、幸福の味</t>
  </si>
  <si>
    <t>TS_WADA_YOMI_01.png</t>
  </si>
  <si>
    <t>誓い、彼岸の花に</t>
  </si>
  <si>
    <t>TS_WADA_ZIN_01.png</t>
  </si>
  <si>
    <t>流星に願った頃</t>
  </si>
  <si>
    <t>TS_WRATH_ANASTASIA_01.png</t>
  </si>
  <si>
    <t>薔薇はただ赤く</t>
  </si>
  <si>
    <t>ラーストリス
Wratharis</t>
  </si>
  <si>
    <t>ラーストリス騎士団</t>
  </si>
  <si>
    <t>TS_WRATH_DOROTHEA_01.png</t>
  </si>
  <si>
    <t>断崖ディスティニー</t>
  </si>
  <si>
    <t>TS_WRATH_GLANZ_01.png</t>
  </si>
  <si>
    <t>シークレットヒーロー</t>
  </si>
  <si>
    <t>TS_WRATH_KEVIN_01.png</t>
  </si>
  <si>
    <t>感謝を込めた花束を</t>
  </si>
  <si>
    <t>TS_WRATH_KLIMA_01.png</t>
  </si>
  <si>
    <t>雪あそびより</t>
  </si>
  <si>
    <t>TS_WRATH_KUDHANSTEIN_01.png</t>
  </si>
  <si>
    <t>漆黒に揺蕩いしは</t>
  </si>
  <si>
    <t>TS_WRATH_LAMIA_01.png</t>
  </si>
  <si>
    <t>花は優しく揺れて</t>
  </si>
  <si>
    <t>TS_WRATH_LAMIA_02.png</t>
  </si>
  <si>
    <t>千日の雛芥子</t>
  </si>
  <si>
    <t>TS_WRATH_MAGNUS_01.png</t>
  </si>
  <si>
    <t>アンフェア・ルール</t>
  </si>
  <si>
    <t>TS_WRATH_MAGNUS_02.png</t>
  </si>
  <si>
    <t>二人のジョーカー</t>
  </si>
  <si>
    <t>TS_WRATH_MARE_01.png</t>
  </si>
  <si>
    <t>私だって守れる！</t>
  </si>
  <si>
    <t>TS_WRATH_ROSA_01.png</t>
  </si>
  <si>
    <t>魂に刻まれし本能</t>
  </si>
  <si>
    <t>TS_WRATH_ROSA_02.png</t>
  </si>
  <si>
    <t>あの日見た堕天使</t>
  </si>
  <si>
    <t>TS_WRATH_SABALETA_01.png</t>
  </si>
  <si>
    <t>いずれ燃え尽きるほど</t>
  </si>
  <si>
    <t>TS_WRATH_SPICA_01.png</t>
  </si>
  <si>
    <t>双星の想いは募り</t>
  </si>
  <si>
    <t>TS_WRATH_TERESA_01.png</t>
  </si>
  <si>
    <t>可能性は広き海の如く</t>
  </si>
  <si>
    <t>TS_WRATH_ZAHAR_01.png</t>
  </si>
  <si>
    <t>漆黒の野望、未だ叶わず</t>
  </si>
  <si>
    <t>LB</t>
  </si>
  <si>
    <t>File name (origin)</t>
  </si>
  <si>
    <t>File name (LB)</t>
  </si>
  <si>
    <t>File name (group)</t>
  </si>
  <si>
    <t>group_envyria.png</t>
  </si>
  <si>
    <t>IT_CONCEPTCARD_COMMON_ENV.png</t>
  </si>
  <si>
    <t>subgroup_envyria_knight.png</t>
  </si>
  <si>
    <t>subgroup_envyria_orchestra.png</t>
  </si>
  <si>
    <t>subgroup_souenkishi.png</t>
  </si>
  <si>
    <t>subgroup_hienkishi.png</t>
  </si>
  <si>
    <t>subgroup_shayna_fanclub.png</t>
  </si>
  <si>
    <t>シェイナファンクラブ</t>
  </si>
  <si>
    <t>group_wrath.png</t>
  </si>
  <si>
    <t>IT_CONCEPTCARD_COMMON_WRA.png</t>
  </si>
  <si>
    <t>subgroup_wrathtriz.png</t>
  </si>
  <si>
    <t>group_messiah.png</t>
  </si>
  <si>
    <t>group_sloth.png</t>
  </si>
  <si>
    <t>IT_CONCEPTCARD_COMMON_SLO.png</t>
  </si>
  <si>
    <t>group_lust.png</t>
  </si>
  <si>
    <t>IT_CONCEPTCARD_COMMON_LUS.png</t>
  </si>
  <si>
    <t>group_gluttony.png</t>
  </si>
  <si>
    <t>IT_CONCEPTCARD_COMMON_GLU.png</t>
  </si>
  <si>
    <t>subgroup_shiso.png</t>
  </si>
  <si>
    <t>group_greed.png</t>
  </si>
  <si>
    <t>IT_CONCEPTCARD_COMMON_GRE.png</t>
  </si>
  <si>
    <t>subgroup_greed_army.png</t>
  </si>
  <si>
    <t>subgroup_pirate.png</t>
  </si>
  <si>
    <t>group_saga.png</t>
  </si>
  <si>
    <t>IT_CONCEPTCARD_COMMON_SAG.png</t>
  </si>
  <si>
    <t>group_wada.png</t>
  </si>
  <si>
    <t>IT_CONCEPTCARD_COMMON_WAD.png</t>
  </si>
  <si>
    <t>subgroup_wadatusmi_samurai_family.png</t>
  </si>
  <si>
    <t>group_desert.png</t>
  </si>
  <si>
    <t>IT_CONCEPTCARD_COMMON_DES.png</t>
  </si>
  <si>
    <t>砂漠地帯
Desert Zone</t>
  </si>
  <si>
    <t>subgroup_people_of_desert.png</t>
  </si>
  <si>
    <t>group_north.png</t>
  </si>
  <si>
    <t>IT_CONCEPTCARD_COMMON_NOR.png</t>
  </si>
  <si>
    <t>subgroup_seikyoukishi.png</t>
  </si>
  <si>
    <t>group_lost.png</t>
  </si>
  <si>
    <t>IT_CONCEPTCARD_COMMON_LOS.png</t>
  </si>
  <si>
    <t>subgroup_jikkaisyu.png</t>
  </si>
  <si>
    <t>其他</t>
  </si>
  <si>
    <t>IT_CONCEPTCARD_COMMON_COLLABO.png</t>
  </si>
  <si>
    <t>group_FgG.png</t>
  </si>
  <si>
    <t>group_ts.png</t>
  </si>
  <si>
    <t>group_mcf.png</t>
  </si>
  <si>
    <t>group_tsp.png</t>
  </si>
  <si>
    <t>IT_CONCEPTCARD_COMMON_CHRISTMAS.png</t>
  </si>
  <si>
    <t>萬能 (包括活動念裝)</t>
  </si>
  <si>
    <t>❃真理念裝レリーフ只即用於非活動的5★念裝　</t>
  </si>
  <si>
    <t>❃每日主題境界值關卡未必能增加活動念裝的境界值 (以關卡公告為準)</t>
  </si>
  <si>
    <t>❃本清單不包括2★念裝 / 純紀念品 (通常為最大Level為1的念裝)</t>
  </si>
  <si>
    <t>Consolidated by 雪頂夢 @ PigPigChannel, last updated on</t>
  </si>
  <si>
    <t>Score</t>
  </si>
  <si>
    <t>Custom multiplier:</t>
  </si>
  <si>
    <t>TS_LUST_EMA_02.png</t>
  </si>
  <si>
    <t>Path</t>
  </si>
  <si>
    <t>ようこそ我らが植物園</t>
  </si>
  <si>
    <t>特式お手入れの成果は</t>
  </si>
  <si>
    <t>打ち上げる夏の思い出</t>
  </si>
  <si>
    <t>溢れる夏の音色</t>
  </si>
  <si>
    <t>迫り来る約束の日</t>
  </si>
  <si>
    <t>真理を追い求めて</t>
  </si>
  <si>
    <t>手向け、願いを乗せて</t>
  </si>
  <si>
    <t>甘い宝石たち</t>
  </si>
  <si>
    <t>パニックイースター</t>
  </si>
  <si>
    <t>栄光の欠片、煌めき</t>
  </si>
  <si>
    <t>慈しむ愛、ゆえに</t>
  </si>
  <si>
    <t>練磨、創造、その果て</t>
  </si>
  <si>
    <t>尽きる、その日まで</t>
  </si>
  <si>
    <t>パニックハロウィン</t>
  </si>
  <si>
    <t>覇道を征く者</t>
  </si>
  <si>
    <t>幸運な春の一片</t>
  </si>
  <si>
    <t>願い、光の風に吹かれて</t>
  </si>
  <si>
    <t>TS_GREED_EMMEL_02.png</t>
  </si>
  <si>
    <t>TS_SAGA_SANDAISEI_01.png</t>
  </si>
  <si>
    <t>雪解けを告げた風</t>
  </si>
  <si>
    <t>TS_SAGA_TAMISU_01.png</t>
  </si>
  <si>
    <t>緑は奇跡の色となりて</t>
  </si>
  <si>
    <t>攻屬</t>
  </si>
  <si>
    <t>補正</t>
  </si>
  <si>
    <t>闇属性</t>
  </si>
  <si>
    <t>特效</t>
  </si>
  <si>
    <t>範囲耐性+10</t>
  </si>
  <si>
    <t>詠唱時間-20</t>
  </si>
  <si>
    <t>命中率+10</t>
  </si>
  <si>
    <t>暴擊率+20</t>
  </si>
  <si>
    <t>射撃耐性+20</t>
  </si>
  <si>
    <t>単体耐性+30</t>
  </si>
  <si>
    <t>治癒力+20</t>
  </si>
  <si>
    <t>光属性耐性+20</t>
  </si>
  <si>
    <t>闇属性耐性+20</t>
  </si>
  <si>
    <t>水属性耐性+10</t>
  </si>
  <si>
    <t>沈黙+20</t>
  </si>
  <si>
    <t>魅了+10</t>
  </si>
  <si>
    <t>魔動人形</t>
  </si>
  <si>
    <t>ノーザンブライドレリーフ
Northern Pride</t>
  </si>
  <si>
    <t>TS_LOST_THOL_02.png</t>
  </si>
  <si>
    <t>追いかけるは好奇心</t>
  </si>
  <si>
    <t>TS_LOST_EINZ_01.png</t>
  </si>
  <si>
    <t>世界を壊す、先駆けに</t>
  </si>
  <si>
    <t>暴擊率+10</t>
  </si>
  <si>
    <t>TS_NORTH_CADANOVA_02.png</t>
  </si>
  <si>
    <t>落涙なき慟哭</t>
  </si>
  <si>
    <t>風属性</t>
  </si>
  <si>
    <t>TS_GREED_LEAFA_01.png</t>
  </si>
  <si>
    <t>将軍の誇りチョコ</t>
  </si>
  <si>
    <t>TS_POK_CASSIUS_01.png</t>
  </si>
  <si>
    <t>円環の瞳</t>
  </si>
  <si>
    <t>暴擊率+20, 
命中率+10</t>
  </si>
  <si>
    <t>TS_POK_RISANAUT_01.png</t>
  </si>
  <si>
    <t>TS_S_02.png</t>
  </si>
  <si>
    <t>TS_SAGA_EULALIA_01.png</t>
  </si>
  <si>
    <t>確定事象の砂時計</t>
  </si>
  <si>
    <t>単体耐性+20</t>
  </si>
  <si>
    <t>華紋は桜色に染まり</t>
  </si>
  <si>
    <t>大森林の唱和</t>
  </si>
  <si>
    <t>❃暫時只有節日レリーフ可以突破活動／非5★念裝</t>
  </si>
  <si>
    <t>ブレフロ</t>
  </si>
  <si>
    <t>節日</t>
  </si>
  <si>
    <t>聖誕節2019</t>
  </si>
  <si>
    <t>白情人節2020</t>
  </si>
  <si>
    <t>女性 (包括活動念裝)</t>
  </si>
  <si>
    <t>TS_BF_02.png</t>
  </si>
  <si>
    <t>TS_DESERT_ANKH_03.png</t>
  </si>
  <si>
    <t>TS_WADA_REIMEI_01.png</t>
  </si>
  <si>
    <t>TS_WRATH_PLUMERIA_01.png</t>
  </si>
  <si>
    <t>グランガイアサマナーズ</t>
  </si>
  <si>
    <t>クリユニ</t>
  </si>
  <si>
    <t>刺突耐性+20</t>
  </si>
  <si>
    <t>おもてなしの心</t>
  </si>
  <si>
    <t>甘き血刃</t>
  </si>
  <si>
    <t>斬撃耐性+10,
命中率+5</t>
  </si>
  <si>
    <t>皆様に花マルを</t>
  </si>
  <si>
    <t>TS_APRILFOOL_2020.png</t>
  </si>
  <si>
    <t>TS_GLUTTONY_JUURIA_DARK_01.png</t>
  </si>
  <si>
    <t>TS_OTHER_NERO_01.png</t>
  </si>
  <si>
    <t>伝説の塔の下で</t>
  </si>
  <si>
    <t>穢れなき生者を喰らい</t>
  </si>
  <si>
    <t>黒という記憶</t>
  </si>
  <si>
    <t>HTML</t>
  </si>
  <si>
    <t>Javascript</t>
  </si>
  <si>
    <t>TS_TS_04.png</t>
  </si>
  <si>
    <t>下位魔神</t>
  </si>
  <si>
    <t>TS_SLOTH_NIGURU_01.png</t>
  </si>
  <si>
    <t>TS_WRATH_SPICA_02.png</t>
  </si>
  <si>
    <t>TS_WRATH_ZAHAR_02.png</t>
  </si>
  <si>
    <t>完全なる闇の遊戯</t>
  </si>
  <si>
    <t>魔法回避率+20</t>
  </si>
  <si>
    <t>回避率+10</t>
  </si>
  <si>
    <t>回避率+5</t>
  </si>
  <si>
    <t>射撃回避率+20</t>
  </si>
  <si>
    <t>珠星、決戦の地へ</t>
  </si>
  <si>
    <t>単体耐性+10</t>
  </si>
  <si>
    <t>白銀の野望、ここに降り立ち</t>
  </si>
  <si>
    <t>TS_SB_01.png</t>
  </si>
  <si>
    <t>TS_SB_02.png</t>
  </si>
  <si>
    <t>盾の勇者に差し込む光</t>
  </si>
  <si>
    <t>盾の勇者の成り上がり</t>
  </si>
  <si>
    <t>第二王女の願いごと</t>
  </si>
  <si>
    <t>TS_WRATH_GLANZ_02.png</t>
  </si>
  <si>
    <t>TS_WRATH_RACHEL_01.png</t>
  </si>
  <si>
    <t>白黒の熊を照らす火灯</t>
  </si>
  <si>
    <t>斬撃耐性</t>
  </si>
  <si>
    <t>MP上限</t>
  </si>
  <si>
    <t>MP回復</t>
  </si>
  <si>
    <t>命中率</t>
  </si>
  <si>
    <t>回避率</t>
  </si>
  <si>
    <t>射撃回避率</t>
  </si>
  <si>
    <t>魔法回避率</t>
  </si>
  <si>
    <t>暴擊率</t>
  </si>
  <si>
    <t>詠唱時間</t>
  </si>
  <si>
    <t>水属性耐性</t>
  </si>
  <si>
    <t>光属性耐性</t>
  </si>
  <si>
    <t>闇属性耐性</t>
  </si>
  <si>
    <t>刺突耐性</t>
  </si>
  <si>
    <t>射撃耐性</t>
  </si>
  <si>
    <t>単体耐性</t>
  </si>
  <si>
    <t>範囲耐性</t>
  </si>
  <si>
    <t>治癒力</t>
  </si>
  <si>
    <t>魅了</t>
  </si>
  <si>
    <t>沈黙</t>
  </si>
  <si>
    <t>消えない汚れ</t>
  </si>
  <si>
    <t>MP回復+10</t>
  </si>
  <si>
    <t>エンヴィリア管弦楽団</t>
  </si>
  <si>
    <t>神ガ選ばぬ、革命を</t>
  </si>
  <si>
    <t>group_cry.png</t>
  </si>
  <si>
    <t>group_bf.png</t>
  </si>
  <si>
    <t>subgroup_sb.png</t>
  </si>
  <si>
    <t>TS_ENVYRIA_CANON_02.png</t>
  </si>
  <si>
    <t>託されし世界を導く光</t>
  </si>
  <si>
    <t>}</t>
  </si>
  <si>
    <t>TS_LOST_VIER_02.png</t>
  </si>
  <si>
    <t>TS_LUST_AINANNA_01.png</t>
  </si>
  <si>
    <t>幸せの香りに満ちて</t>
  </si>
  <si>
    <t>冷たく輝くベッドに</t>
  </si>
  <si>
    <t>TS_POK_BLACK_01.png</t>
  </si>
  <si>
    <t>粛清の黒き刃</t>
  </si>
  <si>
    <t>グリードダイク軍</t>
  </si>
  <si>
    <t>TS_GREED_LUCILLE_02.png</t>
  </si>
  <si>
    <t>TS_GREED_YUEN_01.png</t>
  </si>
  <si>
    <t>TS_LUST_YAULAS_02.png</t>
  </si>
  <si>
    <t>祝宴のとあるキラキラ</t>
  </si>
  <si>
    <t>命中率+5</t>
  </si>
  <si>
    <t>範囲耐性+10, 水属性+10</t>
  </si>
  <si>
    <t>盤上交差の岐路</t>
  </si>
  <si>
    <t>誰よりも華麗に</t>
  </si>
  <si>
    <t>斬撃回避率</t>
  </si>
  <si>
    <t>回避率+10, 斬撃回避率+20, 暴擊率+10</t>
  </si>
  <si>
    <t>TS_ENVYRIA_DAPHNE_01.png</t>
  </si>
  <si>
    <t>TS_LUST_ST_MELA_02.png</t>
  </si>
  <si>
    <t>乙女は引かず、盾は輝く</t>
  </si>
  <si>
    <t>即発進スプラッシュ</t>
  </si>
  <si>
    <t>TS_LUST_NOAH_01.png</t>
  </si>
  <si>
    <t>TS_SLOTH_ALBELL_02.png</t>
  </si>
  <si>
    <t>TS_WADA_SUZUKA_02.png</t>
  </si>
  <si>
    <t>魔法少女の一番熱い日</t>
  </si>
  <si>
    <t>水鉄砲で描く笑顔</t>
  </si>
  <si>
    <t>剣豪のスイカ斬り</t>
  </si>
  <si>
    <t>夏2020</t>
  </si>
  <si>
    <t>水著skin (包括活動念裝)</t>
  </si>
  <si>
    <t>TS_ENVYRIA_NICAEA_01.png</t>
  </si>
  <si>
    <t>TS_LOST_ZWEI_02.png</t>
  </si>
  <si>
    <t>王女の休息、その未来</t>
  </si>
  <si>
    <t>TS_LUST_OTHIMA_02.png</t>
  </si>
  <si>
    <t>戒めは青き潮騒に抱かれ</t>
  </si>
  <si>
    <t>氷塵は終了の合図</t>
  </si>
  <si>
    <t>火属性耐性</t>
  </si>
  <si>
    <t>火属性耐性+20, MP上限+20%</t>
  </si>
  <si>
    <t>MP上限+20%</t>
  </si>
  <si>
    <t>MP上限+10%</t>
  </si>
  <si>
    <t>MP上限+10%, 範囲耐性+10</t>
  </si>
  <si>
    <t>MP上限+20%, 回避率+10</t>
  </si>
  <si>
    <t>TS_AOT_03.png</t>
  </si>
  <si>
    <t>巨人に抗いし翼</t>
  </si>
  <si>
    <t>進撃の巨人</t>
  </si>
  <si>
    <t>subgroup_aot.png</t>
  </si>
  <si>
    <t>巨体</t>
  </si>
  <si>
    <t>対巨体防御</t>
  </si>
  <si>
    <t>対巨体防御+20</t>
  </si>
  <si>
    <t>TS_ENVYRIA_BUD_01.png</t>
  </si>
  <si>
    <t>TS_SLOTH_YUDIT_01.png</t>
  </si>
  <si>
    <t>揺るがぬ意志の剣</t>
  </si>
  <si>
    <t>初めての機械工作</t>
  </si>
  <si>
    <t>PoK</t>
  </si>
  <si>
    <t>1100萬下載紀念</t>
  </si>
  <si>
    <t>2020/6/30 23:59まで使用可能</t>
  </si>
  <si>
    <t>TS_ENVYRIA_MONZOTM_03.png</t>
  </si>
  <si>
    <t>最後の騎士道</t>
  </si>
  <si>
    <t>TS_TAGATAMEMOVIE_DVD_01.png</t>
  </si>
  <si>
    <t>寄り添い、一緒に</t>
  </si>
  <si>
    <t>TS_GREED_NAJU_01.png</t>
  </si>
  <si>
    <t>TS_LOST_ZENN_02.png</t>
  </si>
  <si>
    <t>道具に降る終雨</t>
  </si>
  <si>
    <t>抜刀忘れ草</t>
  </si>
  <si>
    <t>命中率+10,
回避率+10</t>
  </si>
  <si>
    <t>TS_ENVYRIA_CLOE_02.png</t>
  </si>
  <si>
    <t>TS_ENVYRIA_VETTEL_02.png</t>
  </si>
  <si>
    <t>誇りを支える光</t>
  </si>
  <si>
    <t>陽光の未来に</t>
  </si>
  <si>
    <t>TS_ENVYRIA_ZAYIN_03.png</t>
  </si>
  <si>
    <t>絶対正義の再臨</t>
  </si>
  <si>
    <t>TS_RE0_01.png</t>
  </si>
  <si>
    <t>TS_RE0_02.png</t>
  </si>
  <si>
    <t>Re:ゼロ</t>
  </si>
  <si>
    <t>ロズワール邸の非日常</t>
  </si>
  <si>
    <t>精霊術師の騎士として</t>
  </si>
  <si>
    <t>subgroup_re0.png</t>
  </si>
  <si>
    <t>TS_LUST_WILHELM_01.png</t>
  </si>
  <si>
    <t>TS_RE0_03.png</t>
  </si>
  <si>
    <t>TS_SLOTH_RYUI_01.png</t>
  </si>
  <si>
    <t>TS_WRATH_MAGNUS_03.png</t>
  </si>
  <si>
    <t>トラブルメーカーの正義</t>
  </si>
  <si>
    <t>トラブルメーカーズ</t>
  </si>
  <si>
    <t>subgroup_sloth_mech.png</t>
  </si>
  <si>
    <t>Re:ゼロレリーフ</t>
  </si>
  <si>
    <t>subgroup_seikyou_magnus.png</t>
  </si>
  <si>
    <t>攻屬1</t>
  </si>
  <si>
    <t>攻屬2</t>
  </si>
  <si>
    <t>Group1</t>
  </si>
  <si>
    <t>Group2</t>
  </si>
  <si>
    <t>支えあう双子のメイド</t>
  </si>
  <si>
    <t>❃聯動抽念歸類為限定</t>
  </si>
  <si>
    <t>血税の正しい使い方</t>
  </si>
  <si>
    <t>スロウス技師</t>
  </si>
  <si>
    <t>治癒力+20, 光属性耐性+20</t>
  </si>
  <si>
    <t>ジョーカーの逮捕劇</t>
  </si>
  <si>
    <t>暴擊率+20, 命中率+10</t>
  </si>
  <si>
    <t>範囲耐性+20</t>
  </si>
  <si>
    <t>雷属性</t>
  </si>
  <si>
    <t>特效1</t>
  </si>
  <si>
    <t>特效2</t>
  </si>
  <si>
    <t>&lt;/tbody&gt;&lt;/table&gt;&lt;/div&gt;</t>
  </si>
  <si>
    <t>＜十戒＞に抗いし王女</t>
  </si>
  <si>
    <t>TS_BUTAI_SION_01.png</t>
  </si>
  <si>
    <t>TS_DESERT_RAMESES_02.png</t>
  </si>
  <si>
    <t>TS_GLUTTONY_JUURIA_02.png</t>
  </si>
  <si>
    <t>TS_WRATH_BLANCHETT_01.png</t>
  </si>
  <si>
    <t>宛名ノナイ光</t>
  </si>
  <si>
    <t>ハロウィンの楽しい驚き</t>
  </si>
  <si>
    <t>萬聖節</t>
  </si>
  <si>
    <t>萬聖節2020</t>
  </si>
  <si>
    <t>主に捧げるハロウィン</t>
  </si>
  <si>
    <t>ハサミで描く願い</t>
  </si>
  <si>
    <t>TS_WADA_KAGURA_02.png</t>
  </si>
  <si>
    <t>天駆ける鳳凰</t>
  </si>
  <si>
    <t>風属性耐性</t>
  </si>
  <si>
    <t>風属性耐性+20</t>
  </si>
  <si>
    <t>TS_POK_ANCIENT_01.png</t>
  </si>
  <si>
    <t>TS_WRATH_ANDECHS_01.png</t>
  </si>
  <si>
    <t>知恵の導き、希望の光</t>
  </si>
  <si>
    <t>燃える正義の炎</t>
  </si>
  <si>
    <t>ビーナス魔法学校</t>
  </si>
  <si>
    <t>subgroup_lust_school.png</t>
  </si>
  <si>
    <t>TS_LUST_EVE_01.png</t>
  </si>
  <si>
    <t>TS_LUST_LEYCHEL_01.png</t>
  </si>
  <si>
    <t>TS_LUST_QENS_01.png</t>
  </si>
  <si>
    <t>TS_WRATH_KUDHANSTEIN_02.png</t>
  </si>
  <si>
    <t>TS_WRATH_SURUBA_01.png</t>
  </si>
  <si>
    <t>想いを照らす心の灯</t>
  </si>
  <si>
    <t>優しさ配達人</t>
  </si>
  <si>
    <t>戻らざる刻を想いて</t>
  </si>
  <si>
    <t>修羅の道を征く魔槍</t>
  </si>
  <si>
    <t>託すは希望、拓くは赤の剣</t>
  </si>
  <si>
    <t>TS_KOF_01.png</t>
  </si>
  <si>
    <t>TS_KOF_02.png</t>
  </si>
  <si>
    <t>TS_LOST_ZEX_01.png</t>
  </si>
  <si>
    <t>TS_SLOTH_IKONA_02.png</t>
  </si>
  <si>
    <t>TS_SLOTH_KAYA_02.png</t>
  </si>
  <si>
    <t>TS_WRATH_ISHUNA_01.png</t>
  </si>
  <si>
    <t>TS_WRATH_MARE_02.png</t>
  </si>
  <si>
    <t>聖誕節2020</t>
  </si>
  <si>
    <t>格闘家、集結</t>
  </si>
  <si>
    <t>KOF</t>
  </si>
  <si>
    <t>会心+30%</t>
  </si>
  <si>
    <t>TS_LOST_ACHAD_04.png</t>
  </si>
  <si>
    <t>クリスマスの発見</t>
  </si>
  <si>
    <t>紅き竜の足跡</t>
  </si>
  <si>
    <t>煌めく特別な時の中で</t>
  </si>
  <si>
    <t>聖誕skin (包括活動念裝)</t>
  </si>
  <si>
    <t>格闘大会の熱気</t>
  </si>
  <si>
    <t>偽りの道化</t>
  </si>
  <si>
    <t>人造乙女に流れる血</t>
  </si>
  <si>
    <t>響く迎春の音</t>
  </si>
  <si>
    <t>詠唱時間-10</t>
  </si>
  <si>
    <t>subgroup_kof.png</t>
  </si>
  <si>
    <t>TS_WADA_YOMI_02.png</t>
  </si>
  <si>
    <t>銀世界の兄妹傘</t>
  </si>
  <si>
    <t>TS_ENVYRIA_CELES_01.png</t>
  </si>
  <si>
    <t>TS_ENVYRIA_ELIZABETH_02.png</t>
  </si>
  <si>
    <t>TS_ENVYRIA_LOGI_HEROS_01.png</t>
  </si>
  <si>
    <t>TS_ENVYRIA_MARGARET_02.png</t>
  </si>
  <si>
    <t>TS_GLUTTONY_NIMURU_01.png</t>
  </si>
  <si>
    <t>TS_LOST_THOL_03.png</t>
  </si>
  <si>
    <t>TS_OTHER_BIANCA_01.png</t>
  </si>
  <si>
    <t>TS_SLOTH_CHALICE_01.png</t>
  </si>
  <si>
    <t>TS_WADA_TANOSUKE_01.png</t>
  </si>
  <si>
    <t>TS_WADA_UGACHI_01.png</t>
  </si>
  <si>
    <t>双つの希望、その日常</t>
  </si>
  <si>
    <t>鬼掃隊“刃狐”</t>
  </si>
  <si>
    <t>subgroup_jinko_member.png</t>
  </si>
  <si>
    <t>会心</t>
  </si>
  <si>
    <t>会心+15%</t>
  </si>
  <si>
    <t>秘密の試験薬チョコ</t>
  </si>
  <si>
    <t>情人節2021</t>
  </si>
  <si>
    <t>情人節</t>
  </si>
  <si>
    <t>続いていく新たな歩み</t>
  </si>
  <si>
    <t>お姉様に捧げる犠牲</t>
  </si>
  <si>
    <t>希う創世の光</t>
  </si>
  <si>
    <t>太陽と月の物語</t>
  </si>
  <si>
    <t>治癒力+20,
命中率+15</t>
  </si>
  <si>
    <t>白き光、黒き影</t>
  </si>
  <si>
    <t>ノンストップバイク</t>
  </si>
  <si>
    <t>眠れる昼の灯火</t>
  </si>
  <si>
    <t>穿つ刀の静かな時間</t>
  </si>
  <si>
    <t>HP40%アップ 射撃攻撃力30%アップ 器用さ30%アップ &lt;怠惰&gt;特効40%アップ &lt;色欲&gt;特効20%アップ</t>
  </si>
  <si>
    <t>TS_GL_2020ANNIV_01.png</t>
  </si>
  <si>
    <t>TS_GL_2020ANNIV_02.png</t>
  </si>
  <si>
    <t>TS_GL_ASUKA_01.png</t>
  </si>
  <si>
    <t>TS_GL_BLAI_01.png</t>
  </si>
  <si>
    <t>TS_GL_EIRA_01.png</t>
  </si>
  <si>
    <t>TS_GL_ELIZA_01.png</t>
  </si>
  <si>
    <t>TS_GL_EMRY_01.png</t>
  </si>
  <si>
    <t>TS_GL_LILITH_01.png</t>
  </si>
  <si>
    <t>TS_GL_MAGNI_MINE_01.png</t>
  </si>
  <si>
    <t>TS_GL_MAGNI_SIEG_01.png</t>
  </si>
  <si>
    <t>TS_GL_MORR_01.png</t>
  </si>
  <si>
    <t>TS_GL_RED6_01.png</t>
  </si>
  <si>
    <t>TS_GL_SIBLINGS_01.png</t>
  </si>
  <si>
    <t>TS_GL_SUMMER_01.png</t>
  </si>
  <si>
    <t>TS_GL_WINTER_01.png</t>
  </si>
  <si>
    <t>TS_GL_ZHENGYI_01.png</t>
  </si>
  <si>
    <t>TS_POK_RAGNAROK_01.png</t>
  </si>
  <si>
    <t>御旗に誓う、白き正義</t>
  </si>
  <si>
    <t>暴擊率+20,
治癒力+20</t>
  </si>
  <si>
    <t>Tribulations of Youth</t>
  </si>
  <si>
    <t>subgroup_gl_original.png</t>
  </si>
  <si>
    <t>IT_TB_BIRTH_ENV.png</t>
  </si>
  <si>
    <t>IT_TB_BIRTH_WRA.png</t>
  </si>
  <si>
    <t>IT_TB_BIRTH_SLO.png</t>
  </si>
  <si>
    <t>IT_TB_BIRTH_LUS.png</t>
  </si>
  <si>
    <t>IT_TB_BIRTH_GLU.png</t>
  </si>
  <si>
    <t>グラトニー＝フォス
Gluttony Foss</t>
  </si>
  <si>
    <t>IT_TB_BIRTH_GRE.png</t>
  </si>
  <si>
    <t>IT_TB_BIRTH_SAG.png</t>
  </si>
  <si>
    <t>IT_TB_BIRTH_WAD.png</t>
  </si>
  <si>
    <t>IT_TB_BIRTH_DES.png</t>
  </si>
  <si>
    <t>IT_TB_BIRTH_NOZ.png</t>
  </si>
  <si>
    <t>IT_TB_BIRTH_LOS.png</t>
  </si>
  <si>
    <t>IT_TB_BIRTH_ETC.png</t>
  </si>
  <si>
    <t>Challengers of Fate</t>
  </si>
  <si>
    <t>Ascended Guardian</t>
  </si>
  <si>
    <t>Unexpected Popularity</t>
  </si>
  <si>
    <t>A Snowy Yearning</t>
  </si>
  <si>
    <t>Private Teatime</t>
  </si>
  <si>
    <t>Farewells</t>
  </si>
  <si>
    <t>火属性</t>
  </si>
  <si>
    <t>ex01</t>
  </si>
  <si>
    <t>ex11</t>
  </si>
  <si>
    <t>ex02</t>
  </si>
  <si>
    <t>ex12</t>
  </si>
  <si>
    <t>ex03</t>
  </si>
  <si>
    <t>ex07</t>
  </si>
  <si>
    <t>ex04</t>
  </si>
  <si>
    <t>ex08</t>
  </si>
  <si>
    <t>ex05</t>
  </si>
  <si>
    <t>ex09</t>
  </si>
  <si>
    <t>ex06</t>
  </si>
  <si>
    <t>ex10</t>
  </si>
  <si>
    <t>ex13</t>
  </si>
  <si>
    <t>ex14</t>
  </si>
  <si>
    <t>ex15</t>
  </si>
  <si>
    <t>ex16</t>
  </si>
  <si>
    <t>ex17</t>
  </si>
  <si>
    <t>ex18</t>
  </si>
  <si>
    <t>ex19</t>
  </si>
  <si>
    <t>function score() {var b1 = 0;var b2 = 0;var b0 = 0;var s1 = 0;var s2 = 0;var s3 = 0;var s4 = 0;var s5 = 0;var s6 = 0;var s7 = 0;var s0 = 0; /* default value for 大罪屬性 (i.e. highest single value among all types) */var pm = document.querySelector('input[name = pm]:checked').value; /* physical or magical */var sin = document.querySelector('input[name = sin]:checked').value;if (pm == 'phy') {b1 = 1;} else if (pm == 'mag') {b2 = 1;} else {b0 = 1;}if (sin == 'envy') {s1 = 1;} else if (sin == 'sloth') {s2 = 1;} else if (sin == 'lust') {s3 = 1;} else if (sin == 'gluttony') {s4 = 1;} else if (sin == 'wrath') {s5 = 1;} else if (sin == 'greed') {s6 = 1;} else if (sin == 'pride') {s7 = 1;} else if (sin == 'any') {s0 = 1;}var ex01 = document.querySelector('#ex01').checked;var ex02 = document.querySelector('#ex02').checked;var ex03 = document.querySelector('#ex03').checked;var ex04 = document.querySelector('#ex04').checked;var ex05 = document.querySelector('#ex05').checked;var ex06 = document.querySelector('#ex06').checked;var ex07 = document.querySelector('#ex07').checked;var ex08 = document.querySelector('#ex08').checked;var ex09 = document.querySelector('#ex09').checked;var ex10 = document.querySelector('#ex10').checked;var ex11 = document.querySelector('#ex11').checked;var ex12 = document.querySelector('#ex12').checked;var ex13 = document.querySelector('#ex13').checked;var ex14 = document.querySelector('#ex14').checked;var ex15 = document.querySelector('#ex15').checked;var ex16 = document.querySelector('#ex16').checked;var ex17 = document.querySelector('#ex17').checked;var ex18 = document.querySelector('#ex18').checked;var ex19 = document.querySelector('#ex19').checked;</t>
  </si>
  <si>
    <t>Melancholy Under The Moonlight</t>
  </si>
  <si>
    <t>An Eggstraordinary Discovery</t>
  </si>
  <si>
    <t>Arduous Adventures</t>
  </si>
  <si>
    <t>Awaken to Power</t>
  </si>
  <si>
    <t>範囲耐性+10,
MP上限+20%</t>
  </si>
  <si>
    <t>A Slumbering Beast</t>
  </si>
  <si>
    <t>Halcyon Days</t>
  </si>
  <si>
    <t>Summer Showdown</t>
  </si>
  <si>
    <t>New Dawn</t>
  </si>
  <si>
    <t>Respite After a Day&amp;#39;s Hard Work</t>
  </si>
  <si>
    <t>Global Original</t>
  </si>
  <si>
    <t>MP回復+5</t>
  </si>
  <si>
    <t>治癒力+20, 単体耐性+10</t>
  </si>
  <si>
    <t>White Day</t>
  </si>
  <si>
    <t>Summer</t>
  </si>
  <si>
    <t>Halloween</t>
  </si>
  <si>
    <t>Xmas</t>
  </si>
  <si>
    <t>Valentine's day</t>
  </si>
  <si>
    <t>April's Fool</t>
  </si>
  <si>
    <t>New Year</t>
  </si>
  <si>
    <t>Autumn</t>
  </si>
  <si>
    <t>Easter</t>
  </si>
  <si>
    <t>TS_GREED_BENIKA_01.png</t>
  </si>
  <si>
    <t>TS_MT3_01.png</t>
  </si>
  <si>
    <t>TS_MT3_02.png</t>
  </si>
  <si>
    <t>東京が死んで、僕が生まれた</t>
  </si>
  <si>
    <t>真3HD</t>
  </si>
  <si>
    <t>subgroup_mt3.png</t>
  </si>
  <si>
    <t>仲魔との旅路</t>
  </si>
  <si>
    <t>まばゆきは回顧の灯火</t>
  </si>
  <si>
    <t>&lt;div&gt;&lt;script&gt;&lt;![CDATA[refreshMmt();if (window.location.href.indexOf('_en') &gt; -1) {translate();}var urls = document.querySelectorAll("a[href^='https://www.alchemistcodedb.com/jp/card/ts-gl-'"); for (i = 0; i &lt; urls.length; i++) {urls[i].href = urls[i].href.replace("/jp","");}checkGroup();]]&gt;&lt;/script&gt;&lt;table id='mementos'&gt;&lt;thead&gt;&lt;tr&gt;&lt;th headers='icon'&gt;圖示&lt;/th&gt;&lt;th headers='name' onclick='sortTableByString(1)'&gt;真理念裝&lt;/th&gt;&lt;th headers='rank' onclick='sortTableByString(2)'&gt;★&lt;/th&gt;&lt;th headers='remark' onclick='sortTableByString(3)'&gt;註&lt;/th&gt;&lt;th headers='origin' onclick='sortTableByString(4)'&gt;起源&lt;/th&gt;&lt;th headers='group' onclick='sortTableByString(5)'&gt;團隊&lt;/th&gt;&lt;th headers='score' onclick='sortTableByNumber(6)'&gt;分數&lt;/th&gt;&lt;th headers='HP' onclick='sortTableByNumber(7)'&gt;HP&lt;/th&gt;&lt;th headers='patk' onclick='sortTableByNumber(8)'&gt;物攻&lt;/th&gt;&lt;th headers='matk' onclick='sortTableByNumber(9)'&gt;魔攻&lt;/th&gt;&lt;th headers='pdef' onclick='sortTableByNumber(10)'&gt;物防&lt;/th&gt;&lt;th headers='mdef' onclick='sortTableByNumber(11)'&gt;魔防&lt;/th&gt;&lt;th headers='dex' onclick='sortTableByNumber(12)'&gt;器用&lt;/th&gt;&lt;th headers='agi' onclick='sortTableByNumber(13)'&gt;素早&lt;/th&gt;&lt;th headers='luck' onclick='sortTableByNumber(14)'&gt;運&lt;/th&gt;&lt;th headers='aType' onclick='sortTableByString(15)'&gt;攻屬&lt;/th&gt;&lt;th headers='a.bonus' onclick='sortTableByNumber(16)'&gt;補正&lt;/th&gt;&lt;th headers='special' onclick='sortTableByString(17)'&gt;特效&lt;/th&gt;&lt;th headers='sp.bonus' onclick='sortTableByNumber(18)'&gt;補正&lt;/th&gt;&lt;th headers='others'&gt;其他&lt;/th&gt;&lt;th headers='sinA' onclick='sortTableByNumber(20)'&gt;嫉妬&lt;/th&gt;&lt;th headers='sinB' onclick='sortTableByNumber(21)'&gt;怠惰&lt;/th&gt;&lt;th headers='sinC' onclick='sortTableByNumber(22)'&gt;色欲&lt;/th&gt;&lt;th headers='sinD' onclick='sortTableByNumber(23)'&gt;暴食&lt;/th&gt;&lt;th headers='sinE' onclick='sortTableByNumber(24)'&gt;憤怒&lt;/th&gt;&lt;th headers='sinF' onclick='sortTableByNumber(25)'&gt;強欲&lt;/th&gt;&lt;th headers='sinG' onclick='sortTableByNumber(26)'&gt;傲慢&lt;/th&gt;&lt;/tr&gt;&lt;/thead&gt;&lt;tbody&gt;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</si>
</sst>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(* #,##0.00_);_(* \(#,##0.00\);_(* &quot;-&quot;??_);_(@_)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sz val="10"/>
      <color rgb="FF0070C0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</fills>
  <borders count="4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2">
    <xf numFmtId="0" fontId="0" fillId="0" borderId="0"/>
    <xf numFmtId="164" fontId="1" fillId="0" borderId="0" applyFont="0" applyFill="0" applyBorder="0" applyAlignment="0" applyProtection="0"/>
  </cellStyleXfs>
  <cellXfs count="86">
    <xf numFmtId="0" fontId="0" fillId="0" borderId="0" xfId="0"/>
    <xf numFmtId="0" fontId="0" fillId="0" borderId="0" xfId="0" applyAlignment="1">
      <alignment horizontal="left" vertical="center"/>
    </xf>
    <xf numFmtId="0" fontId="2" fillId="0" borderId="0" xfId="1" applyNumberFormat="1" applyFont="1" applyAlignment="1">
      <alignment horizontal="center" vertical="center"/>
    </xf>
    <xf numFmtId="0" fontId="2" fillId="0" borderId="0" xfId="0" applyNumberFormat="1" applyFont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/>
    </xf>
    <xf numFmtId="0" fontId="2" fillId="0" borderId="0" xfId="0" applyNumberFormat="1" applyFont="1" applyAlignment="1">
      <alignment horizontal="center" vertical="center" wrapText="1"/>
    </xf>
    <xf numFmtId="0" fontId="2" fillId="0" borderId="0" xfId="0" applyNumberFormat="1" applyFont="1" applyAlignment="1">
      <alignment horizontal="left" vertical="center"/>
    </xf>
    <xf numFmtId="0" fontId="2" fillId="0" borderId="1" xfId="1" applyNumberFormat="1" applyFont="1" applyBorder="1" applyAlignment="1">
      <alignment horizontal="center" vertical="center"/>
    </xf>
    <xf numFmtId="0" fontId="2" fillId="0" borderId="0" xfId="0" applyNumberFormat="1" applyFont="1" applyBorder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2" fillId="0" borderId="0" xfId="0" applyNumberFormat="1" applyFont="1" applyAlignment="1">
      <alignment horizontal="left"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left" vertical="center" wrapText="1"/>
    </xf>
    <xf numFmtId="14" fontId="0" fillId="0" borderId="0" xfId="0" applyNumberFormat="1" applyAlignment="1">
      <alignment horizontal="left"/>
    </xf>
    <xf numFmtId="0" fontId="2" fillId="0" borderId="1" xfId="0" applyNumberFormat="1" applyFont="1" applyBorder="1" applyAlignment="1">
      <alignment horizontal="right" vertical="center"/>
    </xf>
    <xf numFmtId="0" fontId="0" fillId="0" borderId="0" xfId="0" applyAlignment="1">
      <alignment horizontal="left" vertical="center" wrapText="1"/>
    </xf>
    <xf numFmtId="0" fontId="2" fillId="0" borderId="0" xfId="0" applyNumberFormat="1" applyFont="1" applyBorder="1" applyAlignment="1">
      <alignment horizontal="left" vertical="center"/>
    </xf>
    <xf numFmtId="0" fontId="2" fillId="0" borderId="0" xfId="1" applyNumberFormat="1" applyFont="1" applyBorder="1" applyAlignment="1">
      <alignment horizontal="center" vertical="center"/>
    </xf>
    <xf numFmtId="0" fontId="4" fillId="0" borderId="0" xfId="0" applyNumberFormat="1" applyFont="1" applyAlignment="1">
      <alignment horizontal="center" vertical="center"/>
    </xf>
    <xf numFmtId="0" fontId="4" fillId="0" borderId="0" xfId="0" applyNumberFormat="1" applyFont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2" xfId="0" applyBorder="1" applyAlignment="1">
      <alignment vertical="center"/>
    </xf>
    <xf numFmtId="0" fontId="3" fillId="2" borderId="0" xfId="1" applyNumberFormat="1" applyFont="1" applyFill="1" applyAlignment="1" applyProtection="1">
      <alignment horizontal="center" vertical="center"/>
      <protection locked="0"/>
    </xf>
    <xf numFmtId="0" fontId="3" fillId="2" borderId="1" xfId="1" applyNumberFormat="1" applyFont="1" applyFill="1" applyBorder="1" applyAlignment="1" applyProtection="1">
      <alignment horizontal="center" vertical="center"/>
      <protection locked="0"/>
    </xf>
    <xf numFmtId="0" fontId="3" fillId="2" borderId="0" xfId="0" applyNumberFormat="1" applyFont="1" applyFill="1" applyAlignment="1" applyProtection="1">
      <alignment horizontal="center" vertical="center"/>
      <protection locked="0"/>
    </xf>
    <xf numFmtId="0" fontId="3" fillId="2" borderId="1" xfId="0" applyNumberFormat="1" applyFont="1" applyFill="1" applyBorder="1" applyAlignment="1" applyProtection="1">
      <alignment horizontal="center" vertical="center"/>
      <protection locked="0"/>
    </xf>
    <xf numFmtId="0" fontId="4" fillId="0" borderId="0" xfId="0" applyNumberFormat="1" applyFont="1" applyAlignment="1" applyProtection="1">
      <alignment horizontal="left" vertical="center"/>
      <protection locked="0" hidden="1"/>
    </xf>
    <xf numFmtId="9" fontId="0" fillId="0" borderId="0" xfId="0" applyNumberFormat="1"/>
    <xf numFmtId="0" fontId="4" fillId="0" borderId="0" xfId="0" applyNumberFormat="1" applyFont="1" applyBorder="1" applyAlignment="1" applyProtection="1">
      <alignment horizontal="left" vertical="center"/>
      <protection locked="0" hidden="1"/>
    </xf>
    <xf numFmtId="0" fontId="4" fillId="0" borderId="0" xfId="0" applyNumberFormat="1" applyFont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4" fillId="0" borderId="0" xfId="0" applyNumberFormat="1" applyFont="1" applyBorder="1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6" fillId="0" borderId="0" xfId="0" applyNumberFormat="1" applyFont="1" applyBorder="1" applyAlignment="1" applyProtection="1">
      <alignment horizontal="left" vertical="top"/>
      <protection locked="0" hidden="1"/>
    </xf>
    <xf numFmtId="0" fontId="6" fillId="0" borderId="0" xfId="0" applyNumberFormat="1" applyFont="1" applyAlignment="1" applyProtection="1">
      <alignment horizontal="left" vertical="center" wrapText="1"/>
      <protection locked="0" hidden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 wrapText="1"/>
    </xf>
    <xf numFmtId="0" fontId="3" fillId="2" borderId="0" xfId="0" applyNumberFormat="1" applyFont="1" applyFill="1" applyBorder="1" applyAlignment="1" applyProtection="1">
      <alignment horizontal="center" vertical="center"/>
      <protection locked="0"/>
    </xf>
    <xf numFmtId="0" fontId="2" fillId="0" borderId="0" xfId="0" applyNumberFormat="1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3" xfId="0" applyBorder="1" applyAlignment="1">
      <alignment vertical="center" wrapText="1"/>
    </xf>
    <xf numFmtId="0" fontId="3" fillId="0" borderId="0" xfId="1" applyNumberFormat="1" applyFont="1" applyAlignment="1">
      <alignment horizontal="center" vertical="center"/>
    </xf>
    <xf numFmtId="0" fontId="3" fillId="0" borderId="0" xfId="0" applyNumberFormat="1" applyFont="1" applyAlignment="1">
      <alignment horizontal="center" vertical="center" wrapText="1"/>
    </xf>
    <xf numFmtId="0" fontId="3" fillId="0" borderId="1" xfId="0" applyNumberFormat="1" applyFont="1" applyBorder="1" applyAlignment="1">
      <alignment horizontal="center" vertical="center"/>
    </xf>
    <xf numFmtId="0" fontId="0" fillId="0" borderId="0" xfId="0" applyAlignment="1">
      <alignment horizontal="left" vertical="center"/>
    </xf>
    <xf numFmtId="49" fontId="4" fillId="0" borderId="0" xfId="0" quotePrefix="1" applyNumberFormat="1" applyFont="1" applyAlignment="1" applyProtection="1">
      <alignment horizontal="left" vertical="center" wrapText="1"/>
      <protection locked="0" hidden="1"/>
    </xf>
    <xf numFmtId="49" fontId="6" fillId="0" borderId="0" xfId="0" applyNumberFormat="1" applyFont="1" applyAlignment="1" applyProtection="1">
      <alignment horizontal="left" vertical="center" wrapText="1"/>
      <protection locked="0" hidden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</cellXfs>
  <cellStyles count="2">
    <cellStyle name="Comma" xfId="1" builtinId="3"/>
    <cellStyle name="Normal" xfId="0" builtinId="0"/>
  </cellStyles>
  <dxfs count="48"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9.png"/><Relationship Id="rId299" Type="http://schemas.openxmlformats.org/officeDocument/2006/relationships/image" Target="../media/image150.png"/><Relationship Id="rId21" Type="http://schemas.openxmlformats.org/officeDocument/2006/relationships/image" Target="../media/image11.png"/><Relationship Id="rId63" Type="http://schemas.openxmlformats.org/officeDocument/2006/relationships/image" Target="../media/image32.png"/><Relationship Id="rId159" Type="http://schemas.openxmlformats.org/officeDocument/2006/relationships/image" Target="../media/image80.png"/><Relationship Id="rId324" Type="http://schemas.openxmlformats.org/officeDocument/2006/relationships/image" Target="file:///C:\Users\kklau\OneDrive\Tagatame\Repo\mementos\resources\TS_WRATH_GLANZ_01.png" TargetMode="External"/><Relationship Id="rId366" Type="http://schemas.openxmlformats.org/officeDocument/2006/relationships/image" Target="../media/image190.png"/><Relationship Id="rId170" Type="http://schemas.openxmlformats.org/officeDocument/2006/relationships/image" Target="file:///C:\Users\kklau\OneDrive\Tagatame\Repo\mementos\resources\TS_LUST_AMBROSIA_01.png" TargetMode="External"/><Relationship Id="rId226" Type="http://schemas.openxmlformats.org/officeDocument/2006/relationships/image" Target="file:///C:\Users\kklau\OneDrive\Tagatame\Repo\mementos\resources\TS_REALEVENT_01.png" TargetMode="External"/><Relationship Id="rId433" Type="http://schemas.openxmlformats.org/officeDocument/2006/relationships/image" Target="../media/image257.png"/><Relationship Id="rId268" Type="http://schemas.openxmlformats.org/officeDocument/2006/relationships/image" Target="file:///C:\Users\kklau\OneDrive\Tagatame\Repo\mementos\resources\TS_SLOTH_KURAJU_01.png" TargetMode="External"/><Relationship Id="rId32" Type="http://schemas.openxmlformats.org/officeDocument/2006/relationships/image" Target="file:///C:\Users\kklau\OneDrive\Tagatame\Repo\mementos\resources\TS_DESERT_MASHULI_01.png" TargetMode="External"/><Relationship Id="rId74" Type="http://schemas.openxmlformats.org/officeDocument/2006/relationships/image" Target="file:///C:\Users\kklau\OneDrive\Tagatame\Repo\mementos\resources\TS_ENVYRIA_FOUNTAIN_01.png" TargetMode="External"/><Relationship Id="rId128" Type="http://schemas.openxmlformats.org/officeDocument/2006/relationships/image" Target="file:///C:\Users\kklau\OneDrive\Tagatame\Repo\mementos\resources\TS_GREED_EMMEL_01.png" TargetMode="External"/><Relationship Id="rId335" Type="http://schemas.openxmlformats.org/officeDocument/2006/relationships/image" Target="../media/image168.png"/><Relationship Id="rId377" Type="http://schemas.openxmlformats.org/officeDocument/2006/relationships/image" Target="../media/image201.png"/><Relationship Id="rId5" Type="http://schemas.openxmlformats.org/officeDocument/2006/relationships/image" Target="../media/image3.png"/><Relationship Id="rId181" Type="http://schemas.openxmlformats.org/officeDocument/2006/relationships/image" Target="../media/image91.png"/><Relationship Id="rId237" Type="http://schemas.openxmlformats.org/officeDocument/2006/relationships/image" Target="../media/image119.png"/><Relationship Id="rId402" Type="http://schemas.openxmlformats.org/officeDocument/2006/relationships/image" Target="../media/image226.png"/><Relationship Id="rId279" Type="http://schemas.openxmlformats.org/officeDocument/2006/relationships/image" Target="../media/image140.png"/><Relationship Id="rId444" Type="http://schemas.openxmlformats.org/officeDocument/2006/relationships/image" Target="../media/image268.png"/><Relationship Id="rId43" Type="http://schemas.openxmlformats.org/officeDocument/2006/relationships/image" Target="../media/image22.png"/><Relationship Id="rId139" Type="http://schemas.openxmlformats.org/officeDocument/2006/relationships/image" Target="../media/image70.png"/><Relationship Id="rId290" Type="http://schemas.openxmlformats.org/officeDocument/2006/relationships/image" Target="file:///C:\Users\kklau\OneDrive\Tagatame\Repo\mementos\resources\TS_WADA_IKASA_01.png" TargetMode="External"/><Relationship Id="rId304" Type="http://schemas.openxmlformats.org/officeDocument/2006/relationships/image" Target="file:///C:\Users\kklau\OneDrive\Tagatame\Repo\mementos\resources\TS_WADA_SETSUNA_01.png" TargetMode="External"/><Relationship Id="rId346" Type="http://schemas.openxmlformats.org/officeDocument/2006/relationships/image" Target="file:///C:\Users\kklau\OneDrive\Tagatame\Repo\mementos\resources\TS_WRATH_SABALETA_01.png" TargetMode="External"/><Relationship Id="rId388" Type="http://schemas.openxmlformats.org/officeDocument/2006/relationships/image" Target="../media/image212.png"/><Relationship Id="rId85" Type="http://schemas.openxmlformats.org/officeDocument/2006/relationships/image" Target="../media/image43.png"/><Relationship Id="rId150" Type="http://schemas.openxmlformats.org/officeDocument/2006/relationships/image" Target="file:///C:\Users\kklau\OneDrive\Tagatame\Repo\mementos\resources\TS_LOST_DREI_01.png" TargetMode="External"/><Relationship Id="rId192" Type="http://schemas.openxmlformats.org/officeDocument/2006/relationships/image" Target="file:///C:\Users\kklau\OneDrive\Tagatame\Repo\mementos\resources\TS_LUST_ST_MELA_01.png" TargetMode="External"/><Relationship Id="rId206" Type="http://schemas.openxmlformats.org/officeDocument/2006/relationships/image" Target="file:///C:\Users\kklau\OneDrive\Tagatame\Repo\mementos\resources\TS_NORTH_CADANOVA_01.png" TargetMode="External"/><Relationship Id="rId413" Type="http://schemas.openxmlformats.org/officeDocument/2006/relationships/image" Target="../media/image237.png"/><Relationship Id="rId248" Type="http://schemas.openxmlformats.org/officeDocument/2006/relationships/image" Target="file:///C:\Users\kklau\OneDrive\Tagatame\Repo\mementos\resources\TS_SLOTH_AISHA_01.png" TargetMode="External"/><Relationship Id="rId455" Type="http://schemas.openxmlformats.org/officeDocument/2006/relationships/image" Target="../media/image279.png"/><Relationship Id="rId12" Type="http://schemas.openxmlformats.org/officeDocument/2006/relationships/image" Target="file:///C:\Users\kklau\OneDrive\Tagatame\Repo\mementos\resources\TS_COMIKE_01.png" TargetMode="External"/><Relationship Id="rId108" Type="http://schemas.openxmlformats.org/officeDocument/2006/relationships/image" Target="file:///C:\Users\kklau\OneDrive\Tagatame\Repo\mementos\resources\TS_ENVYRIA_VICTOR_01.png" TargetMode="External"/><Relationship Id="rId315" Type="http://schemas.openxmlformats.org/officeDocument/2006/relationships/image" Target="../media/image158.png"/><Relationship Id="rId357" Type="http://schemas.openxmlformats.org/officeDocument/2006/relationships/image" Target="../media/image181.png"/><Relationship Id="rId54" Type="http://schemas.openxmlformats.org/officeDocument/2006/relationships/image" Target="file:///C:\Users\kklau\OneDrive\Tagatame\Repo\mementos\resources\TS_ENVYRIA_BELTA_01.png" TargetMode="External"/><Relationship Id="rId96" Type="http://schemas.openxmlformats.org/officeDocument/2006/relationships/image" Target="file:///C:\Users\kklau\OneDrive\Tagatame\Repo\mementos\resources\TS_ENVYRIA_PRISCILA_01.png" TargetMode="External"/><Relationship Id="rId161" Type="http://schemas.openxmlformats.org/officeDocument/2006/relationships/image" Target="../media/image81.png"/><Relationship Id="rId217" Type="http://schemas.openxmlformats.org/officeDocument/2006/relationships/image" Target="../media/image109.png"/><Relationship Id="rId399" Type="http://schemas.openxmlformats.org/officeDocument/2006/relationships/image" Target="../media/image223.png"/><Relationship Id="rId259" Type="http://schemas.openxmlformats.org/officeDocument/2006/relationships/image" Target="../media/image130.png"/><Relationship Id="rId424" Type="http://schemas.openxmlformats.org/officeDocument/2006/relationships/image" Target="../media/image248.png"/><Relationship Id="rId23" Type="http://schemas.openxmlformats.org/officeDocument/2006/relationships/image" Target="../media/image12.png"/><Relationship Id="rId119" Type="http://schemas.openxmlformats.org/officeDocument/2006/relationships/image" Target="../media/image60.png"/><Relationship Id="rId270" Type="http://schemas.openxmlformats.org/officeDocument/2006/relationships/image" Target="file:///C:\Users\kklau\OneDrive\Tagatame\Repo\mementos\resources\TS_SLOTH_MINARIO_01.png" TargetMode="External"/><Relationship Id="rId326" Type="http://schemas.openxmlformats.org/officeDocument/2006/relationships/image" Target="file:///C:\Users\kklau\OneDrive\Tagatame\Repo\mementos\resources\TS_WRATH_KEVIN_01.png" TargetMode="External"/><Relationship Id="rId65" Type="http://schemas.openxmlformats.org/officeDocument/2006/relationships/image" Target="../media/image33.png"/><Relationship Id="rId130" Type="http://schemas.openxmlformats.org/officeDocument/2006/relationships/image" Target="file:///C:\Users\kklau\OneDrive\Tagatame\Repo\mementos\resources\TS_GREED_KU_IENA_01.png" TargetMode="External"/><Relationship Id="rId368" Type="http://schemas.openxmlformats.org/officeDocument/2006/relationships/image" Target="../media/image192.png"/><Relationship Id="rId172" Type="http://schemas.openxmlformats.org/officeDocument/2006/relationships/image" Target="file:///C:\Users\kklau\OneDrive\Tagatame\Repo\mementos\resources\TS_LUST_EMA_01.png" TargetMode="External"/><Relationship Id="rId228" Type="http://schemas.openxmlformats.org/officeDocument/2006/relationships/image" Target="file:///C:\Users\kklau\OneDrive\Tagatame\Repo\mementos\resources\TS_S_01.png" TargetMode="External"/><Relationship Id="rId435" Type="http://schemas.openxmlformats.org/officeDocument/2006/relationships/image" Target="../media/image259.png"/><Relationship Id="rId281" Type="http://schemas.openxmlformats.org/officeDocument/2006/relationships/image" Target="../media/image141.png"/><Relationship Id="rId337" Type="http://schemas.openxmlformats.org/officeDocument/2006/relationships/image" Target="../media/image169.png"/><Relationship Id="rId34" Type="http://schemas.openxmlformats.org/officeDocument/2006/relationships/image" Target="file:///C:\Users\kklau\OneDrive\Tagatame\Repo\mementos\resources\TS_DESERT_NEFERTY_01.png" TargetMode="External"/><Relationship Id="rId76" Type="http://schemas.openxmlformats.org/officeDocument/2006/relationships/image" Target="file:///C:\Users\kklau\OneDrive\Tagatame\Repo\mementos\resources\TS_ENVYRIA_GERALD_01.png" TargetMode="External"/><Relationship Id="rId141" Type="http://schemas.openxmlformats.org/officeDocument/2006/relationships/image" Target="../media/image71.png"/><Relationship Id="rId379" Type="http://schemas.openxmlformats.org/officeDocument/2006/relationships/image" Target="../media/image203.png"/><Relationship Id="rId7" Type="http://schemas.openxmlformats.org/officeDocument/2006/relationships/image" Target="../media/image4.png"/><Relationship Id="rId183" Type="http://schemas.openxmlformats.org/officeDocument/2006/relationships/image" Target="../media/image92.png"/><Relationship Id="rId239" Type="http://schemas.openxmlformats.org/officeDocument/2006/relationships/image" Target="../media/image120.png"/><Relationship Id="rId390" Type="http://schemas.openxmlformats.org/officeDocument/2006/relationships/image" Target="../media/image214.png"/><Relationship Id="rId404" Type="http://schemas.openxmlformats.org/officeDocument/2006/relationships/image" Target="../media/image228.png"/><Relationship Id="rId446" Type="http://schemas.openxmlformats.org/officeDocument/2006/relationships/image" Target="../media/image270.png"/><Relationship Id="rId250" Type="http://schemas.openxmlformats.org/officeDocument/2006/relationships/image" Target="file:///C:\Users\kklau\OneDrive\Tagatame\Repo\mementos\resources\TS_SLOTH_ALBELL_01.png" TargetMode="External"/><Relationship Id="rId292" Type="http://schemas.openxmlformats.org/officeDocument/2006/relationships/image" Target="file:///C:\Users\kklau\OneDrive\Tagatame\Repo\mementos\resources\TS_WADA_ITSUKI_01.png" TargetMode="External"/><Relationship Id="rId306" Type="http://schemas.openxmlformats.org/officeDocument/2006/relationships/image" Target="file:///C:\Users\kklau\OneDrive\Tagatame\Repo\mementos\resources\TS_WADA_SETSUNA_02.png" TargetMode="External"/><Relationship Id="rId45" Type="http://schemas.openxmlformats.org/officeDocument/2006/relationships/image" Target="../media/image23.png"/><Relationship Id="rId87" Type="http://schemas.openxmlformats.org/officeDocument/2006/relationships/image" Target="../media/image44.png"/><Relationship Id="rId110" Type="http://schemas.openxmlformats.org/officeDocument/2006/relationships/image" Target="file:///C:\Users\kklau\OneDrive\Tagatame\Repo\mementos\resources\TS_ENVYRIA_ZAYIN_01.png" TargetMode="External"/><Relationship Id="rId348" Type="http://schemas.openxmlformats.org/officeDocument/2006/relationships/image" Target="file:///C:\Users\kklau\OneDrive\Tagatame\Repo\mementos\resources\TS_WRATH_SPICA_01.png" TargetMode="External"/><Relationship Id="rId152" Type="http://schemas.openxmlformats.org/officeDocument/2006/relationships/image" Target="file:///C:\Users\kklau\OneDrive\Tagatame\Repo\mementos\resources\TS_LOST_FURY_01.png" TargetMode="External"/><Relationship Id="rId194" Type="http://schemas.openxmlformats.org/officeDocument/2006/relationships/image" Target="file:///C:\Users\kklau\OneDrive\Tagatame\Repo\mementos\resources\TS_LUST_ST_MELA_DARK_01.png" TargetMode="External"/><Relationship Id="rId208" Type="http://schemas.openxmlformats.org/officeDocument/2006/relationships/image" Target="file:///C:\Users\kklau\OneDrive\Tagatame\Repo\mementos\resources\TS_NORTH_GUILDFORD_01.png" TargetMode="External"/><Relationship Id="rId415" Type="http://schemas.openxmlformats.org/officeDocument/2006/relationships/image" Target="../media/image239.png"/><Relationship Id="rId457" Type="http://schemas.openxmlformats.org/officeDocument/2006/relationships/image" Target="../media/image281.png"/><Relationship Id="rId261" Type="http://schemas.openxmlformats.org/officeDocument/2006/relationships/image" Target="../media/image131.png"/><Relationship Id="rId14" Type="http://schemas.openxmlformats.org/officeDocument/2006/relationships/image" Target="file:///C:\Users\kklau\OneDrive\Tagatame\Repo\mementos\resources\TS_CRY_ARTH_01.png" TargetMode="External"/><Relationship Id="rId56" Type="http://schemas.openxmlformats.org/officeDocument/2006/relationships/image" Target="file:///C:\Users\kklau\OneDrive\Tagatame\Repo\mementos\resources\TS_ENVYRIA_BELTA_02.png" TargetMode="External"/><Relationship Id="rId317" Type="http://schemas.openxmlformats.org/officeDocument/2006/relationships/image" Target="../media/image159.png"/><Relationship Id="rId359" Type="http://schemas.openxmlformats.org/officeDocument/2006/relationships/image" Target="../media/image183.png"/><Relationship Id="rId98" Type="http://schemas.openxmlformats.org/officeDocument/2006/relationships/image" Target="file:///C:\Users\kklau\OneDrive\Tagatame\Repo\mementos\resources\TS_ENVYRIA_ROTEN_01.png" TargetMode="External"/><Relationship Id="rId121" Type="http://schemas.openxmlformats.org/officeDocument/2006/relationships/image" Target="../media/image61.png"/><Relationship Id="rId163" Type="http://schemas.openxmlformats.org/officeDocument/2006/relationships/image" Target="../media/image82.png"/><Relationship Id="rId219" Type="http://schemas.openxmlformats.org/officeDocument/2006/relationships/image" Target="../media/image110.png"/><Relationship Id="rId370" Type="http://schemas.openxmlformats.org/officeDocument/2006/relationships/image" Target="../media/image194.png"/><Relationship Id="rId426" Type="http://schemas.openxmlformats.org/officeDocument/2006/relationships/image" Target="../media/image250.png"/><Relationship Id="rId230" Type="http://schemas.openxmlformats.org/officeDocument/2006/relationships/image" Target="file:///C:\Users\kklau\OneDrive\Tagatame\Repo\mementos\resources\TS_SAGA_BIRGITTA_01.png" TargetMode="External"/><Relationship Id="rId25" Type="http://schemas.openxmlformats.org/officeDocument/2006/relationships/image" Target="../media/image13.png"/><Relationship Id="rId67" Type="http://schemas.openxmlformats.org/officeDocument/2006/relationships/image" Target="../media/image34.png"/><Relationship Id="rId272" Type="http://schemas.openxmlformats.org/officeDocument/2006/relationships/image" Target="file:///C:\Users\kklau\OneDrive\Tagatame\Repo\mementos\resources\TS_SLOTH_TARAS_01.png" TargetMode="External"/><Relationship Id="rId328" Type="http://schemas.openxmlformats.org/officeDocument/2006/relationships/image" Target="file:///C:\Users\kklau\OneDrive\Tagatame\Repo\mementos\resources\TS_WRATH_KLIMA_01.png" TargetMode="External"/><Relationship Id="rId132" Type="http://schemas.openxmlformats.org/officeDocument/2006/relationships/image" Target="file:///C:\Users\kklau\OneDrive\Tagatame\Repo\mementos\resources\TS_GREED_LUCILLE_01.png" TargetMode="External"/><Relationship Id="rId174" Type="http://schemas.openxmlformats.org/officeDocument/2006/relationships/image" Target="file:///C:\Users\kklau\OneDrive\Tagatame\Repo\mementos\resources\TS_LUST_LAVINA_01.png" TargetMode="External"/><Relationship Id="rId381" Type="http://schemas.openxmlformats.org/officeDocument/2006/relationships/image" Target="../media/image205.png"/><Relationship Id="rId241" Type="http://schemas.openxmlformats.org/officeDocument/2006/relationships/image" Target="../media/image121.png"/><Relationship Id="rId437" Type="http://schemas.openxmlformats.org/officeDocument/2006/relationships/image" Target="../media/image261.png"/><Relationship Id="rId36" Type="http://schemas.openxmlformats.org/officeDocument/2006/relationships/image" Target="file:///C:\Users\kklau\OneDrive\Tagatame\Repo\mementos\resources\TS_DESERT_RAMESES_01.png" TargetMode="External"/><Relationship Id="rId283" Type="http://schemas.openxmlformats.org/officeDocument/2006/relationships/image" Target="../media/image142.png"/><Relationship Id="rId339" Type="http://schemas.openxmlformats.org/officeDocument/2006/relationships/image" Target="../media/image170.png"/><Relationship Id="rId78" Type="http://schemas.openxmlformats.org/officeDocument/2006/relationships/image" Target="file:///C:\Users\kklau\OneDrive\Tagatame\Repo\mementos\resources\TS_ENVYRIA_GINO_01.png" TargetMode="External"/><Relationship Id="rId101" Type="http://schemas.openxmlformats.org/officeDocument/2006/relationships/image" Target="../media/image51.png"/><Relationship Id="rId143" Type="http://schemas.openxmlformats.org/officeDocument/2006/relationships/image" Target="../media/image72.png"/><Relationship Id="rId185" Type="http://schemas.openxmlformats.org/officeDocument/2006/relationships/image" Target="../media/image93.png"/><Relationship Id="rId350" Type="http://schemas.openxmlformats.org/officeDocument/2006/relationships/image" Target="file:///C:\Users\kklau\OneDrive\Tagatame\Repo\mementos\resources\TS_WRATH_TERESA_01.png" TargetMode="External"/><Relationship Id="rId406" Type="http://schemas.openxmlformats.org/officeDocument/2006/relationships/image" Target="../media/image230.png"/><Relationship Id="rId9" Type="http://schemas.openxmlformats.org/officeDocument/2006/relationships/image" Target="../media/image5.png"/><Relationship Id="rId210" Type="http://schemas.openxmlformats.org/officeDocument/2006/relationships/image" Target="file:///C:\Users\kklau\OneDrive\Tagatame\Repo\mementos\resources\TS_NORTH_RAKINA_01.png" TargetMode="External"/><Relationship Id="rId392" Type="http://schemas.openxmlformats.org/officeDocument/2006/relationships/image" Target="../media/image216.png"/><Relationship Id="rId448" Type="http://schemas.openxmlformats.org/officeDocument/2006/relationships/image" Target="../media/image272.png"/><Relationship Id="rId252" Type="http://schemas.openxmlformats.org/officeDocument/2006/relationships/image" Target="file:///C:\Users\kklau\OneDrive\Tagatame\Repo\mementos\resources\TS_SLOTH_CHERYL_01.png" TargetMode="External"/><Relationship Id="rId294" Type="http://schemas.openxmlformats.org/officeDocument/2006/relationships/image" Target="file:///C:\Users\kklau\OneDrive\Tagatame\Repo\mementos\resources\TS_WADA_IZAYOI_01.png" TargetMode="External"/><Relationship Id="rId308" Type="http://schemas.openxmlformats.org/officeDocument/2006/relationships/image" Target="file:///C:\Users\kklau\OneDrive\Tagatame\Repo\mementos\resources\TS_WADA_SETSUNA_03.png" TargetMode="External"/><Relationship Id="rId47" Type="http://schemas.openxmlformats.org/officeDocument/2006/relationships/image" Target="../media/image24.png"/><Relationship Id="rId89" Type="http://schemas.openxmlformats.org/officeDocument/2006/relationships/image" Target="../media/image45.png"/><Relationship Id="rId112" Type="http://schemas.openxmlformats.org/officeDocument/2006/relationships/image" Target="file:///C:\Users\kklau\OneDrive\Tagatame\Repo\mementos\resources\TS_ENVYRIA_ZAYIN_02.png" TargetMode="External"/><Relationship Id="rId154" Type="http://schemas.openxmlformats.org/officeDocument/2006/relationships/image" Target="file:///C:\Users\kklau\OneDrive\Tagatame\Repo\mementos\resources\TS_LOST_NOIN_01.png" TargetMode="External"/><Relationship Id="rId361" Type="http://schemas.openxmlformats.org/officeDocument/2006/relationships/image" Target="../media/image185.png"/><Relationship Id="rId196" Type="http://schemas.openxmlformats.org/officeDocument/2006/relationships/image" Target="file:///C:\Users\kklau\OneDrive\Tagatame\Repo\mementos\resources\TS_LUST_ST_NIKUSU_DARK_01.png" TargetMode="External"/><Relationship Id="rId417" Type="http://schemas.openxmlformats.org/officeDocument/2006/relationships/image" Target="../media/image241.png"/><Relationship Id="rId459" Type="http://schemas.openxmlformats.org/officeDocument/2006/relationships/image" Target="../media/image283.png"/><Relationship Id="rId16" Type="http://schemas.openxmlformats.org/officeDocument/2006/relationships/image" Target="file:///C:\Users\kklau\OneDrive\Tagatame\Repo\mementos\resources\TS_CRY_MERL_01.png" TargetMode="External"/><Relationship Id="rId221" Type="http://schemas.openxmlformats.org/officeDocument/2006/relationships/image" Target="../media/image111.png"/><Relationship Id="rId263" Type="http://schemas.openxmlformats.org/officeDocument/2006/relationships/image" Target="../media/image132.png"/><Relationship Id="rId319" Type="http://schemas.openxmlformats.org/officeDocument/2006/relationships/image" Target="../media/image160.png"/><Relationship Id="rId58" Type="http://schemas.openxmlformats.org/officeDocument/2006/relationships/image" Target="file:///C:\Users\kklau\OneDrive\Tagatame\Repo\mementos\resources\TS_ENVYRIA_CANON_01.png" TargetMode="External"/><Relationship Id="rId123" Type="http://schemas.openxmlformats.org/officeDocument/2006/relationships/image" Target="../media/image62.png"/><Relationship Id="rId330" Type="http://schemas.openxmlformats.org/officeDocument/2006/relationships/image" Target="file:///C:\Users\kklau\OneDrive\Tagatame\Repo\mementos\resources\TS_WRATH_KUDHANSTEIN_01.png" TargetMode="External"/><Relationship Id="rId165" Type="http://schemas.openxmlformats.org/officeDocument/2006/relationships/image" Target="../media/image83.png"/><Relationship Id="rId372" Type="http://schemas.openxmlformats.org/officeDocument/2006/relationships/image" Target="../media/image196.png"/><Relationship Id="rId428" Type="http://schemas.openxmlformats.org/officeDocument/2006/relationships/image" Target="../media/image252.png"/><Relationship Id="rId232" Type="http://schemas.openxmlformats.org/officeDocument/2006/relationships/image" Target="file:///C:\Users\kklau\OneDrive\Tagatame\Repo\mementos\resources\TS_SAGA_GORMALAS_01.png" TargetMode="External"/><Relationship Id="rId274" Type="http://schemas.openxmlformats.org/officeDocument/2006/relationships/image" Target="file:///C:\Users\kklau\OneDrive\Tagatame\Repo\mementos\resources\TS_ST_KASUMI_01.png" TargetMode="External"/><Relationship Id="rId27" Type="http://schemas.openxmlformats.org/officeDocument/2006/relationships/image" Target="../media/image14.png"/><Relationship Id="rId69" Type="http://schemas.openxmlformats.org/officeDocument/2006/relationships/image" Target="../media/image35.png"/><Relationship Id="rId134" Type="http://schemas.openxmlformats.org/officeDocument/2006/relationships/image" Target="file:///C:\Users\kklau\OneDrive\Tagatame\Repo\mementos\resources\TS_GREED_MEIFAN_01.png" TargetMode="External"/><Relationship Id="rId80" Type="http://schemas.openxmlformats.org/officeDocument/2006/relationships/image" Target="file:///C:\Users\kklau\OneDrive\Tagatame\Repo\mementos\resources\TS_ENVYRIA_LEONIA_01.png" TargetMode="External"/><Relationship Id="rId176" Type="http://schemas.openxmlformats.org/officeDocument/2006/relationships/image" Target="file:///C:\Users\kklau\OneDrive\Tagatame\Repo\mementos\resources\TS_LUST_LAVINA_02.png" TargetMode="External"/><Relationship Id="rId341" Type="http://schemas.openxmlformats.org/officeDocument/2006/relationships/image" Target="../media/image171.png"/><Relationship Id="rId383" Type="http://schemas.openxmlformats.org/officeDocument/2006/relationships/image" Target="../media/image207.png"/><Relationship Id="rId439" Type="http://schemas.openxmlformats.org/officeDocument/2006/relationships/image" Target="../media/image263.png"/><Relationship Id="rId201" Type="http://schemas.openxmlformats.org/officeDocument/2006/relationships/image" Target="../media/image101.png"/><Relationship Id="rId243" Type="http://schemas.openxmlformats.org/officeDocument/2006/relationships/image" Target="../media/image122.png"/><Relationship Id="rId285" Type="http://schemas.openxmlformats.org/officeDocument/2006/relationships/image" Target="../media/image143.png"/><Relationship Id="rId450" Type="http://schemas.openxmlformats.org/officeDocument/2006/relationships/image" Target="../media/image274.png"/><Relationship Id="rId38" Type="http://schemas.openxmlformats.org/officeDocument/2006/relationships/image" Target="file:///C:\Users\kklau\OneDrive\Tagatame\Repo\mementos\resources\TS_DESERT_RETZIUS_01.png" TargetMode="External"/><Relationship Id="rId103" Type="http://schemas.openxmlformats.org/officeDocument/2006/relationships/image" Target="../media/image52.png"/><Relationship Id="rId310" Type="http://schemas.openxmlformats.org/officeDocument/2006/relationships/image" Target="file:///C:\Users\kklau\OneDrive\Tagatame\Repo\mementos\resources\TS_WADA_SUZUKA_01.png" TargetMode="External"/><Relationship Id="rId91" Type="http://schemas.openxmlformats.org/officeDocument/2006/relationships/image" Target="../media/image46.png"/><Relationship Id="rId145" Type="http://schemas.openxmlformats.org/officeDocument/2006/relationships/image" Target="../media/image73.png"/><Relationship Id="rId187" Type="http://schemas.openxmlformats.org/officeDocument/2006/relationships/image" Target="../media/image94.png"/><Relationship Id="rId352" Type="http://schemas.openxmlformats.org/officeDocument/2006/relationships/image" Target="file:///C:\Users\kklau\OneDrive\Tagatame\Repo\mementos\resources\TS_WRATH_ZAHAR_01.png" TargetMode="External"/><Relationship Id="rId394" Type="http://schemas.openxmlformats.org/officeDocument/2006/relationships/image" Target="../media/image218.png"/><Relationship Id="rId408" Type="http://schemas.openxmlformats.org/officeDocument/2006/relationships/image" Target="../media/image232.png"/><Relationship Id="rId212" Type="http://schemas.openxmlformats.org/officeDocument/2006/relationships/image" Target="file:///C:\Users\kklau\OneDrive\Tagatame\Repo\mementos\resources\TS_NORTH_TORITOH_01.png" TargetMode="External"/><Relationship Id="rId254" Type="http://schemas.openxmlformats.org/officeDocument/2006/relationships/image" Target="file:///C:\Users\kklau\OneDrive\Tagatame\Repo\mementos\resources\TS_SLOTH_DAISY_01.png" TargetMode="External"/><Relationship Id="rId49" Type="http://schemas.openxmlformats.org/officeDocument/2006/relationships/image" Target="../media/image25.png"/><Relationship Id="rId114" Type="http://schemas.openxmlformats.org/officeDocument/2006/relationships/image" Target="file:///C:\Users\kklau\OneDrive\Tagatame\Repo\mementos\resources\TS_FA_01.png" TargetMode="External"/><Relationship Id="rId296" Type="http://schemas.openxmlformats.org/officeDocument/2006/relationships/image" Target="file:///C:\Users\kklau\OneDrive\Tagatame\Repo\mementos\resources\TS_WADA_KAGURA_01.png" TargetMode="External"/><Relationship Id="rId461" Type="http://schemas.openxmlformats.org/officeDocument/2006/relationships/image" Target="../media/image285.png"/><Relationship Id="rId60" Type="http://schemas.openxmlformats.org/officeDocument/2006/relationships/image" Target="file:///C:\Users\kklau\OneDrive\Tagatame\Repo\mementos\resources\TS_ENVYRIA_CLOE_01.png" TargetMode="External"/><Relationship Id="rId156" Type="http://schemas.openxmlformats.org/officeDocument/2006/relationships/image" Target="file:///C:\Users\kklau\OneDrive\Tagatame\Repo\mementos\resources\TS_LOST_THOL_01.png" TargetMode="External"/><Relationship Id="rId198" Type="http://schemas.openxmlformats.org/officeDocument/2006/relationships/image" Target="file:///C:\Users\kklau\OneDrive\Tagatame\Repo\mementos\resources\TS_LUST_YAULAS_01.png" TargetMode="External"/><Relationship Id="rId321" Type="http://schemas.openxmlformats.org/officeDocument/2006/relationships/image" Target="../media/image161.png"/><Relationship Id="rId363" Type="http://schemas.openxmlformats.org/officeDocument/2006/relationships/image" Target="../media/image187.png"/><Relationship Id="rId419" Type="http://schemas.openxmlformats.org/officeDocument/2006/relationships/image" Target="../media/image243.png"/><Relationship Id="rId223" Type="http://schemas.openxmlformats.org/officeDocument/2006/relationships/image" Target="../media/image112.png"/><Relationship Id="rId430" Type="http://schemas.openxmlformats.org/officeDocument/2006/relationships/image" Target="../media/image254.png"/><Relationship Id="rId18" Type="http://schemas.openxmlformats.org/officeDocument/2006/relationships/image" Target="file:///C:\Users\kklau\OneDrive\Tagatame\Repo\mementos\resources\TS_DESERT_ANK_01.png" TargetMode="External"/><Relationship Id="rId265" Type="http://schemas.openxmlformats.org/officeDocument/2006/relationships/image" Target="../media/image133.png"/><Relationship Id="rId125" Type="http://schemas.openxmlformats.org/officeDocument/2006/relationships/image" Target="../media/image63.png"/><Relationship Id="rId167" Type="http://schemas.openxmlformats.org/officeDocument/2006/relationships/image" Target="../media/image84.png"/><Relationship Id="rId332" Type="http://schemas.openxmlformats.org/officeDocument/2006/relationships/image" Target="file:///C:\Users\kklau\OneDrive\Tagatame\Repo\mementos\resources\TS_WRATH_LAMIA_01.png" TargetMode="External"/><Relationship Id="rId374" Type="http://schemas.openxmlformats.org/officeDocument/2006/relationships/image" Target="../media/image198.png"/><Relationship Id="rId71" Type="http://schemas.openxmlformats.org/officeDocument/2006/relationships/image" Target="../media/image36.png"/><Relationship Id="rId234" Type="http://schemas.openxmlformats.org/officeDocument/2006/relationships/image" Target="file:///C:\Users\kklau\OneDrive\Tagatame\Repo\mementos\resources\TS_SAGA_MERDA_01.png" TargetMode="External"/><Relationship Id="rId2" Type="http://schemas.openxmlformats.org/officeDocument/2006/relationships/image" Target="file:///C:\Users\kklau\OneDrive\Tagatame\Repo\mementos\resources\TS_AOT_01.png" TargetMode="External"/><Relationship Id="rId29" Type="http://schemas.openxmlformats.org/officeDocument/2006/relationships/image" Target="../media/image15.png"/><Relationship Id="rId276" Type="http://schemas.openxmlformats.org/officeDocument/2006/relationships/image" Target="file:///C:\Users\kklau\OneDrive\Tagatame\Repo\mementos\resources\TS_TS_01.png" TargetMode="External"/><Relationship Id="rId441" Type="http://schemas.openxmlformats.org/officeDocument/2006/relationships/image" Target="../media/image265.png"/><Relationship Id="rId40" Type="http://schemas.openxmlformats.org/officeDocument/2006/relationships/image" Target="file:///C:\Users\kklau\OneDrive\Tagatame\Repo\mementos\resources\TS_DESERT_RYLE_01.png" TargetMode="External"/><Relationship Id="rId115" Type="http://schemas.openxmlformats.org/officeDocument/2006/relationships/image" Target="../media/image58.png"/><Relationship Id="rId136" Type="http://schemas.openxmlformats.org/officeDocument/2006/relationships/image" Target="file:///C:\Users\kklau\OneDrive\Tagatame\Repo\mementos\resources\TS_GREED_ORION_01.png" TargetMode="External"/><Relationship Id="rId157" Type="http://schemas.openxmlformats.org/officeDocument/2006/relationships/image" Target="../media/image79.png"/><Relationship Id="rId178" Type="http://schemas.openxmlformats.org/officeDocument/2006/relationships/image" Target="file:///C:\Users\kklau\OneDrive\Tagatame\Repo\mementos\resources\TS_LUST_MORE_01.png" TargetMode="External"/><Relationship Id="rId301" Type="http://schemas.openxmlformats.org/officeDocument/2006/relationships/image" Target="../media/image151.png"/><Relationship Id="rId322" Type="http://schemas.openxmlformats.org/officeDocument/2006/relationships/image" Target="file:///C:\Users\kklau\OneDrive\Tagatame\Repo\mementos\resources\TS_WRATH_DOROTHEA_01.png" TargetMode="External"/><Relationship Id="rId343" Type="http://schemas.openxmlformats.org/officeDocument/2006/relationships/image" Target="../media/image172.png"/><Relationship Id="rId364" Type="http://schemas.openxmlformats.org/officeDocument/2006/relationships/image" Target="../media/image188.png"/><Relationship Id="rId61" Type="http://schemas.openxmlformats.org/officeDocument/2006/relationships/image" Target="../media/image31.png"/><Relationship Id="rId82" Type="http://schemas.openxmlformats.org/officeDocument/2006/relationships/image" Target="file:///C:\Users\kklau\OneDrive\Tagatame\Repo\mementos\resources\TS_ENVYRIA_LGDSAG_01.png" TargetMode="External"/><Relationship Id="rId199" Type="http://schemas.openxmlformats.org/officeDocument/2006/relationships/image" Target="../media/image100.png"/><Relationship Id="rId203" Type="http://schemas.openxmlformats.org/officeDocument/2006/relationships/image" Target="../media/image102.png"/><Relationship Id="rId385" Type="http://schemas.openxmlformats.org/officeDocument/2006/relationships/image" Target="../media/image209.png"/><Relationship Id="rId19" Type="http://schemas.openxmlformats.org/officeDocument/2006/relationships/image" Target="../media/image10.png"/><Relationship Id="rId224" Type="http://schemas.openxmlformats.org/officeDocument/2006/relationships/image" Target="file:///C:\Users\kklau\OneDrive\Tagatame\Repo\mementos\resources\TS_POK_TIFARET_01.png" TargetMode="External"/><Relationship Id="rId245" Type="http://schemas.openxmlformats.org/officeDocument/2006/relationships/image" Target="../media/image123.png"/><Relationship Id="rId266" Type="http://schemas.openxmlformats.org/officeDocument/2006/relationships/image" Target="file:///C:\Users\kklau\OneDrive\Tagatame\Repo\mementos\resources\TS_SLOTH_KAYA_01.png" TargetMode="External"/><Relationship Id="rId287" Type="http://schemas.openxmlformats.org/officeDocument/2006/relationships/image" Target="../media/image144.png"/><Relationship Id="rId410" Type="http://schemas.openxmlformats.org/officeDocument/2006/relationships/image" Target="../media/image234.png"/><Relationship Id="rId431" Type="http://schemas.openxmlformats.org/officeDocument/2006/relationships/image" Target="../media/image255.png"/><Relationship Id="rId452" Type="http://schemas.openxmlformats.org/officeDocument/2006/relationships/image" Target="../media/image276.png"/><Relationship Id="rId30" Type="http://schemas.openxmlformats.org/officeDocument/2006/relationships/image" Target="file:///C:\Users\kklau\OneDrive\Tagatame\Repo\mementos\resources\TS_DESERT_BASINI_02.png" TargetMode="External"/><Relationship Id="rId105" Type="http://schemas.openxmlformats.org/officeDocument/2006/relationships/image" Target="../media/image53.png"/><Relationship Id="rId126" Type="http://schemas.openxmlformats.org/officeDocument/2006/relationships/image" Target="file:///C:\Users\kklau\OneDrive\Tagatame\Repo\mementos\resources\TS_GLUTTONY_TEONA_01.png" TargetMode="External"/><Relationship Id="rId147" Type="http://schemas.openxmlformats.org/officeDocument/2006/relationships/image" Target="../media/image74.png"/><Relationship Id="rId168" Type="http://schemas.openxmlformats.org/officeDocument/2006/relationships/image" Target="file:///C:\Users\kklau\OneDrive\Tagatame\Repo\mementos\resources\TS_LUST_ALMA_02.png" TargetMode="External"/><Relationship Id="rId312" Type="http://schemas.openxmlformats.org/officeDocument/2006/relationships/image" Target="file:///C:\Users\kklau\OneDrive\Tagatame\Repo\mementos\resources\TS_WADA_TAMAMO_01.png" TargetMode="External"/><Relationship Id="rId333" Type="http://schemas.openxmlformats.org/officeDocument/2006/relationships/image" Target="../media/image167.png"/><Relationship Id="rId354" Type="http://schemas.openxmlformats.org/officeDocument/2006/relationships/image" Target="../media/image178.png"/><Relationship Id="rId51" Type="http://schemas.openxmlformats.org/officeDocument/2006/relationships/image" Target="../media/image26.png"/><Relationship Id="rId72" Type="http://schemas.openxmlformats.org/officeDocument/2006/relationships/image" Target="file:///C:\Users\kklau\OneDrive\Tagatame\Repo\mementos\resources\TS_ENVYRIA_FAIRLILY_01.png" TargetMode="External"/><Relationship Id="rId93" Type="http://schemas.openxmlformats.org/officeDocument/2006/relationships/image" Target="../media/image47.png"/><Relationship Id="rId189" Type="http://schemas.openxmlformats.org/officeDocument/2006/relationships/image" Target="../media/image95.png"/><Relationship Id="rId375" Type="http://schemas.openxmlformats.org/officeDocument/2006/relationships/image" Target="../media/image199.png"/><Relationship Id="rId396" Type="http://schemas.openxmlformats.org/officeDocument/2006/relationships/image" Target="../media/image220.png"/><Relationship Id="rId3" Type="http://schemas.openxmlformats.org/officeDocument/2006/relationships/image" Target="../media/image2.png"/><Relationship Id="rId214" Type="http://schemas.openxmlformats.org/officeDocument/2006/relationships/image" Target="file:///C:\Users\kklau\OneDrive\Tagatame\Repo\mementos\resources\TS_OTHER_WAGINAO_01.png" TargetMode="External"/><Relationship Id="rId235" Type="http://schemas.openxmlformats.org/officeDocument/2006/relationships/image" Target="../media/image118.png"/><Relationship Id="rId256" Type="http://schemas.openxmlformats.org/officeDocument/2006/relationships/image" Target="file:///C:\Users\kklau\OneDrive\Tagatame\Repo\mementos\resources\TS_SLOTH_EVERICA_01.png" TargetMode="External"/><Relationship Id="rId277" Type="http://schemas.openxmlformats.org/officeDocument/2006/relationships/image" Target="../media/image139.png"/><Relationship Id="rId298" Type="http://schemas.openxmlformats.org/officeDocument/2006/relationships/image" Target="file:///C:\Users\kklau\OneDrive\Tagatame\Repo\mementos\resources\TS_WADA_KURT.png" TargetMode="External"/><Relationship Id="rId400" Type="http://schemas.openxmlformats.org/officeDocument/2006/relationships/image" Target="../media/image224.png"/><Relationship Id="rId421" Type="http://schemas.openxmlformats.org/officeDocument/2006/relationships/image" Target="../media/image245.png"/><Relationship Id="rId442" Type="http://schemas.openxmlformats.org/officeDocument/2006/relationships/image" Target="../media/image266.png"/><Relationship Id="rId116" Type="http://schemas.openxmlformats.org/officeDocument/2006/relationships/image" Target="file:///C:\Users\kklau\OneDrive\Tagatame\Repo\mementos\resources\TS_FA_02.png" TargetMode="External"/><Relationship Id="rId137" Type="http://schemas.openxmlformats.org/officeDocument/2006/relationships/image" Target="../media/image69.png"/><Relationship Id="rId158" Type="http://schemas.openxmlformats.org/officeDocument/2006/relationships/image" Target="file:///C:\Users\kklau\OneDrive\Tagatame\Repo\mementos\resources\TS_LOST_VIER_01.png" TargetMode="External"/><Relationship Id="rId302" Type="http://schemas.openxmlformats.org/officeDocument/2006/relationships/image" Target="file:///C:\Users\kklau\OneDrive\Tagatame\Repo\mementos\resources\TS_WADA_LEYDOW_01.png" TargetMode="External"/><Relationship Id="rId323" Type="http://schemas.openxmlformats.org/officeDocument/2006/relationships/image" Target="../media/image162.png"/><Relationship Id="rId344" Type="http://schemas.openxmlformats.org/officeDocument/2006/relationships/image" Target="file:///C:\Users\kklau\OneDrive\Tagatame\Repo\mementos\resources\TS_WRATH_ROSA_02.png" TargetMode="External"/><Relationship Id="rId20" Type="http://schemas.openxmlformats.org/officeDocument/2006/relationships/image" Target="file:///C:\Users\kklau\OneDrive\Tagatame\Repo\mementos\resources\TS_DESERT_ANK_02.png" TargetMode="External"/><Relationship Id="rId41" Type="http://schemas.openxmlformats.org/officeDocument/2006/relationships/image" Target="../media/image21.png"/><Relationship Id="rId62" Type="http://schemas.openxmlformats.org/officeDocument/2006/relationships/image" Target="file:///C:\Users\kklau\OneDrive\Tagatame\Repo\mementos\resources\TS_ENVYRIA_DARTAGNAN_01.png" TargetMode="External"/><Relationship Id="rId83" Type="http://schemas.openxmlformats.org/officeDocument/2006/relationships/image" Target="../media/image42.png"/><Relationship Id="rId179" Type="http://schemas.openxmlformats.org/officeDocument/2006/relationships/image" Target="../media/image90.png"/><Relationship Id="rId365" Type="http://schemas.openxmlformats.org/officeDocument/2006/relationships/image" Target="../media/image189.png"/><Relationship Id="rId386" Type="http://schemas.openxmlformats.org/officeDocument/2006/relationships/image" Target="../media/image210.png"/><Relationship Id="rId190" Type="http://schemas.openxmlformats.org/officeDocument/2006/relationships/image" Target="file:///C:\Users\kklau\OneDrive\Tagatame\Repo\mementos\resources\TS_LUST_SOPHIA_01.png" TargetMode="External"/><Relationship Id="rId204" Type="http://schemas.openxmlformats.org/officeDocument/2006/relationships/image" Target="file:///C:\Users\kklau\OneDrive\Tagatame\Repo\mementos\resources\TS_MCF_SHERYL_01.png" TargetMode="External"/><Relationship Id="rId225" Type="http://schemas.openxmlformats.org/officeDocument/2006/relationships/image" Target="../media/image113.png"/><Relationship Id="rId246" Type="http://schemas.openxmlformats.org/officeDocument/2006/relationships/image" Target="file:///C:\Users\kklau\OneDrive\Tagatame\Repo\mementos\resources\TS_SLOTH_ADOREI_01.png" TargetMode="External"/><Relationship Id="rId267" Type="http://schemas.openxmlformats.org/officeDocument/2006/relationships/image" Target="../media/image134.png"/><Relationship Id="rId288" Type="http://schemas.openxmlformats.org/officeDocument/2006/relationships/image" Target="file:///C:\Users\kklau\OneDrive\Tagatame\Repo\mementos\resources\TS_WADA_FUJICA_01.png" TargetMode="External"/><Relationship Id="rId411" Type="http://schemas.openxmlformats.org/officeDocument/2006/relationships/image" Target="../media/image235.png"/><Relationship Id="rId432" Type="http://schemas.openxmlformats.org/officeDocument/2006/relationships/image" Target="../media/image256.png"/><Relationship Id="rId453" Type="http://schemas.openxmlformats.org/officeDocument/2006/relationships/image" Target="../media/image277.png"/><Relationship Id="rId106" Type="http://schemas.openxmlformats.org/officeDocument/2006/relationships/image" Target="file:///C:\Users\kklau\OneDrive\Tagatame\Repo\mementos\resources\TS_ENVYRIA_VETTEL_01.png" TargetMode="External"/><Relationship Id="rId127" Type="http://schemas.openxmlformats.org/officeDocument/2006/relationships/image" Target="../media/image64.png"/><Relationship Id="rId313" Type="http://schemas.openxmlformats.org/officeDocument/2006/relationships/image" Target="../media/image157.png"/><Relationship Id="rId10" Type="http://schemas.openxmlformats.org/officeDocument/2006/relationships/image" Target="file:///C:\Users\kklau\OneDrive\Tagatame\Repo\mementos\resources\TS_CARAMEL_01.png" TargetMode="External"/><Relationship Id="rId31" Type="http://schemas.openxmlformats.org/officeDocument/2006/relationships/image" Target="../media/image16.png"/><Relationship Id="rId52" Type="http://schemas.openxmlformats.org/officeDocument/2006/relationships/image" Target="file:///C:\Users\kklau\OneDrive\Tagatame\Repo\mementos\resources\TS_ENVYRIA_AYLLU_01.png" TargetMode="External"/><Relationship Id="rId73" Type="http://schemas.openxmlformats.org/officeDocument/2006/relationships/image" Target="../media/image37.png"/><Relationship Id="rId94" Type="http://schemas.openxmlformats.org/officeDocument/2006/relationships/image" Target="file:///C:\Users\kklau\OneDrive\Tagatame\Repo\mementos\resources\TS_ENVYRIA_NATALIE_01.png" TargetMode="External"/><Relationship Id="rId148" Type="http://schemas.openxmlformats.org/officeDocument/2006/relationships/image" Target="file:///C:\Users\kklau\OneDrive\Tagatame\Repo\mementos\resources\TS_LOST_ACHAD_03.png" TargetMode="External"/><Relationship Id="rId169" Type="http://schemas.openxmlformats.org/officeDocument/2006/relationships/image" Target="../media/image85.png"/><Relationship Id="rId334" Type="http://schemas.openxmlformats.org/officeDocument/2006/relationships/image" Target="file:///C:\Users\kklau\OneDrive\Tagatame\Repo\mementos\resources\TS_WRATH_LAMIA_02.png" TargetMode="External"/><Relationship Id="rId355" Type="http://schemas.openxmlformats.org/officeDocument/2006/relationships/image" Target="../media/image179.png"/><Relationship Id="rId376" Type="http://schemas.openxmlformats.org/officeDocument/2006/relationships/image" Target="../media/image200.png"/><Relationship Id="rId397" Type="http://schemas.openxmlformats.org/officeDocument/2006/relationships/image" Target="../media/image221.png"/><Relationship Id="rId4" Type="http://schemas.openxmlformats.org/officeDocument/2006/relationships/image" Target="file:///C:\Users\kklau\OneDrive\Tagatame\Repo\mementos\resources\TS_AOT_02.png" TargetMode="External"/><Relationship Id="rId180" Type="http://schemas.openxmlformats.org/officeDocument/2006/relationships/image" Target="file:///C:\Users\kklau\OneDrive\Tagatame\Repo\mementos\resources\TS_LUST_NIKUSU_01.png" TargetMode="External"/><Relationship Id="rId215" Type="http://schemas.openxmlformats.org/officeDocument/2006/relationships/image" Target="../media/image108.png"/><Relationship Id="rId236" Type="http://schemas.openxmlformats.org/officeDocument/2006/relationships/image" Target="file:///C:\Users\kklau\OneDrive\Tagatame\Repo\mementos\resources\TS_SAGA_MOCA_01.png" TargetMode="External"/><Relationship Id="rId257" Type="http://schemas.openxmlformats.org/officeDocument/2006/relationships/image" Target="../media/image129.png"/><Relationship Id="rId278" Type="http://schemas.openxmlformats.org/officeDocument/2006/relationships/image" Target="file:///C:\Users\kklau\OneDrive\Tagatame\Repo\mementos\resources\TS_TS_02.png" TargetMode="External"/><Relationship Id="rId401" Type="http://schemas.openxmlformats.org/officeDocument/2006/relationships/image" Target="../media/image225.png"/><Relationship Id="rId422" Type="http://schemas.openxmlformats.org/officeDocument/2006/relationships/image" Target="../media/image246.png"/><Relationship Id="rId443" Type="http://schemas.openxmlformats.org/officeDocument/2006/relationships/image" Target="../media/image267.png"/><Relationship Id="rId303" Type="http://schemas.openxmlformats.org/officeDocument/2006/relationships/image" Target="../media/image152.png"/><Relationship Id="rId42" Type="http://schemas.openxmlformats.org/officeDocument/2006/relationships/image" Target="file:///C:\Users\kklau\OneDrive\Tagatame\Repo\mementos\resources\TS_DESERT_SUTORIE_01.png" TargetMode="External"/><Relationship Id="rId84" Type="http://schemas.openxmlformats.org/officeDocument/2006/relationships/image" Target="file:///C:\Users\kklau\OneDrive\Tagatame\Repo\mementos\resources\TS_ENVYRIA_LUCRETIA_01.png" TargetMode="External"/><Relationship Id="rId138" Type="http://schemas.openxmlformats.org/officeDocument/2006/relationships/image" Target="file:///C:\Users\kklau\OneDrive\Tagatame\Repo\mementos\resources\TS_GREED_RISHEN_01.png" TargetMode="External"/><Relationship Id="rId345" Type="http://schemas.openxmlformats.org/officeDocument/2006/relationships/image" Target="../media/image173.png"/><Relationship Id="rId387" Type="http://schemas.openxmlformats.org/officeDocument/2006/relationships/image" Target="../media/image211.png"/><Relationship Id="rId191" Type="http://schemas.openxmlformats.org/officeDocument/2006/relationships/image" Target="../media/image96.png"/><Relationship Id="rId205" Type="http://schemas.openxmlformats.org/officeDocument/2006/relationships/image" Target="../media/image103.png"/><Relationship Id="rId247" Type="http://schemas.openxmlformats.org/officeDocument/2006/relationships/image" Target="../media/image124.png"/><Relationship Id="rId412" Type="http://schemas.openxmlformats.org/officeDocument/2006/relationships/image" Target="../media/image236.png"/><Relationship Id="rId107" Type="http://schemas.openxmlformats.org/officeDocument/2006/relationships/image" Target="../media/image54.png"/><Relationship Id="rId289" Type="http://schemas.openxmlformats.org/officeDocument/2006/relationships/image" Target="../media/image145.png"/><Relationship Id="rId454" Type="http://schemas.openxmlformats.org/officeDocument/2006/relationships/image" Target="../media/image278.png"/><Relationship Id="rId11" Type="http://schemas.openxmlformats.org/officeDocument/2006/relationships/image" Target="../media/image6.png"/><Relationship Id="rId53" Type="http://schemas.openxmlformats.org/officeDocument/2006/relationships/image" Target="../media/image27.png"/><Relationship Id="rId149" Type="http://schemas.openxmlformats.org/officeDocument/2006/relationships/image" Target="../media/image75.png"/><Relationship Id="rId314" Type="http://schemas.openxmlformats.org/officeDocument/2006/relationships/image" Target="file:///C:\Users\kklau\OneDrive\Tagatame\Repo\mementos\resources\TS_WADA_TAMAMO_02.png" TargetMode="External"/><Relationship Id="rId356" Type="http://schemas.openxmlformats.org/officeDocument/2006/relationships/image" Target="../media/image180.png"/><Relationship Id="rId398" Type="http://schemas.openxmlformats.org/officeDocument/2006/relationships/image" Target="../media/image222.png"/><Relationship Id="rId95" Type="http://schemas.openxmlformats.org/officeDocument/2006/relationships/image" Target="../media/image48.png"/><Relationship Id="rId160" Type="http://schemas.openxmlformats.org/officeDocument/2006/relationships/image" Target="file:///C:\Users\kklau\OneDrive\Tagatame\Repo\mementos\resources\TS_LOST_ZENN_01.png" TargetMode="External"/><Relationship Id="rId216" Type="http://schemas.openxmlformats.org/officeDocument/2006/relationships/image" Target="file:///C:\Users\kklau\OneDrive\Tagatame\Repo\mementos\resources\TS_POK_01.png" TargetMode="External"/><Relationship Id="rId423" Type="http://schemas.openxmlformats.org/officeDocument/2006/relationships/image" Target="../media/image247.png"/><Relationship Id="rId258" Type="http://schemas.openxmlformats.org/officeDocument/2006/relationships/image" Target="file:///C:\Users\kklau\OneDrive\Tagatame\Repo\mementos\resources\TS_SLOTH_FIONA_01.png" TargetMode="External"/><Relationship Id="rId22" Type="http://schemas.openxmlformats.org/officeDocument/2006/relationships/image" Target="file:///C:\Users\kklau\OneDrive\Tagatame\Repo\mementos\resources\TS_DESERT_ARKILL_01.png" TargetMode="External"/><Relationship Id="rId64" Type="http://schemas.openxmlformats.org/officeDocument/2006/relationships/image" Target="file:///C:\Users\kklau\OneDrive\Tagatame\Repo\mementos\resources\TS_ENVYRIA_DECEL_01.png" TargetMode="External"/><Relationship Id="rId118" Type="http://schemas.openxmlformats.org/officeDocument/2006/relationships/image" Target="file:///C:\Users\kklau\OneDrive\Tagatame\Repo\mementos\resources\TS_GLUTTONY_JUURIA_01.png" TargetMode="External"/><Relationship Id="rId325" Type="http://schemas.openxmlformats.org/officeDocument/2006/relationships/image" Target="../media/image163.png"/><Relationship Id="rId367" Type="http://schemas.openxmlformats.org/officeDocument/2006/relationships/image" Target="../media/image191.png"/><Relationship Id="rId171" Type="http://schemas.openxmlformats.org/officeDocument/2006/relationships/image" Target="../media/image86.png"/><Relationship Id="rId227" Type="http://schemas.openxmlformats.org/officeDocument/2006/relationships/image" Target="../media/image114.png"/><Relationship Id="rId269" Type="http://schemas.openxmlformats.org/officeDocument/2006/relationships/image" Target="../media/image135.png"/><Relationship Id="rId434" Type="http://schemas.openxmlformats.org/officeDocument/2006/relationships/image" Target="../media/image258.png"/><Relationship Id="rId33" Type="http://schemas.openxmlformats.org/officeDocument/2006/relationships/image" Target="../media/image17.png"/><Relationship Id="rId129" Type="http://schemas.openxmlformats.org/officeDocument/2006/relationships/image" Target="../media/image65.png"/><Relationship Id="rId280" Type="http://schemas.openxmlformats.org/officeDocument/2006/relationships/image" Target="file:///C:\Users\kklau\OneDrive\Tagatame\Repo\mementos\resources\TS_TS_03.png" TargetMode="External"/><Relationship Id="rId336" Type="http://schemas.openxmlformats.org/officeDocument/2006/relationships/image" Target="file:///C:\Users\kklau\OneDrive\Tagatame\Repo\mementos\resources\TS_WRATH_MAGNUS_01.png" TargetMode="External"/><Relationship Id="rId75" Type="http://schemas.openxmlformats.org/officeDocument/2006/relationships/image" Target="../media/image38.png"/><Relationship Id="rId140" Type="http://schemas.openxmlformats.org/officeDocument/2006/relationships/image" Target="file:///C:\Users\kklau\OneDrive\Tagatame\Repo\mementos\resources\TS_GREED_SHENMEI_01.png" TargetMode="External"/><Relationship Id="rId182" Type="http://schemas.openxmlformats.org/officeDocument/2006/relationships/image" Target="file:///C:\Users\kklau\OneDrive\Tagatame\Repo\mementos\resources\TS_LUST_OTHIMA_01.png" TargetMode="External"/><Relationship Id="rId378" Type="http://schemas.openxmlformats.org/officeDocument/2006/relationships/image" Target="../media/image202.png"/><Relationship Id="rId403" Type="http://schemas.openxmlformats.org/officeDocument/2006/relationships/image" Target="../media/image227.png"/><Relationship Id="rId6" Type="http://schemas.openxmlformats.org/officeDocument/2006/relationships/image" Target="file:///C:\Users\kklau\OneDrive\Tagatame\Repo\mementos\resources\TS_APRILFOOL_01.png" TargetMode="External"/><Relationship Id="rId238" Type="http://schemas.openxmlformats.org/officeDocument/2006/relationships/image" Target="file:///C:\Users\kklau\OneDrive\Tagatame\Repo\mementos\resources\TS_SAGA_NINA_01.png" TargetMode="External"/><Relationship Id="rId445" Type="http://schemas.openxmlformats.org/officeDocument/2006/relationships/image" Target="../media/image269.png"/><Relationship Id="rId291" Type="http://schemas.openxmlformats.org/officeDocument/2006/relationships/image" Target="../media/image146.png"/><Relationship Id="rId305" Type="http://schemas.openxmlformats.org/officeDocument/2006/relationships/image" Target="../media/image153.png"/><Relationship Id="rId347" Type="http://schemas.openxmlformats.org/officeDocument/2006/relationships/image" Target="../media/image174.png"/><Relationship Id="rId44" Type="http://schemas.openxmlformats.org/officeDocument/2006/relationships/image" Target="file:///C:\Users\kklau\OneDrive\Tagatame\Repo\mementos\resources\TS_DESERT_UZUMA_01.png" TargetMode="External"/><Relationship Id="rId86" Type="http://schemas.openxmlformats.org/officeDocument/2006/relationships/image" Target="file:///C:\Users\kklau\OneDrive\Tagatame\Repo\mementos\resources\TS_ENVYRIA_LUCRETIA_02.png" TargetMode="External"/><Relationship Id="rId151" Type="http://schemas.openxmlformats.org/officeDocument/2006/relationships/image" Target="../media/image76.png"/><Relationship Id="rId389" Type="http://schemas.openxmlformats.org/officeDocument/2006/relationships/image" Target="../media/image213.png"/><Relationship Id="rId193" Type="http://schemas.openxmlformats.org/officeDocument/2006/relationships/image" Target="../media/image97.png"/><Relationship Id="rId207" Type="http://schemas.openxmlformats.org/officeDocument/2006/relationships/image" Target="../media/image104.png"/><Relationship Id="rId249" Type="http://schemas.openxmlformats.org/officeDocument/2006/relationships/image" Target="../media/image125.png"/><Relationship Id="rId414" Type="http://schemas.openxmlformats.org/officeDocument/2006/relationships/image" Target="../media/image238.png"/><Relationship Id="rId456" Type="http://schemas.openxmlformats.org/officeDocument/2006/relationships/image" Target="../media/image280.png"/><Relationship Id="rId13" Type="http://schemas.openxmlformats.org/officeDocument/2006/relationships/image" Target="../media/image7.png"/><Relationship Id="rId109" Type="http://schemas.openxmlformats.org/officeDocument/2006/relationships/image" Target="../media/image55.png"/><Relationship Id="rId260" Type="http://schemas.openxmlformats.org/officeDocument/2006/relationships/image" Target="file:///C:\Users\kklau\OneDrive\Tagatame\Repo\mementos\resources\TS_SLOTH_FIONA_02.png" TargetMode="External"/><Relationship Id="rId316" Type="http://schemas.openxmlformats.org/officeDocument/2006/relationships/image" Target="file:///C:\Users\kklau\OneDrive\Tagatame\Repo\mementos\resources\TS_WADA_YOMI_01.png" TargetMode="External"/><Relationship Id="rId55" Type="http://schemas.openxmlformats.org/officeDocument/2006/relationships/image" Target="../media/image28.png"/><Relationship Id="rId97" Type="http://schemas.openxmlformats.org/officeDocument/2006/relationships/image" Target="../media/image49.png"/><Relationship Id="rId120" Type="http://schemas.openxmlformats.org/officeDocument/2006/relationships/image" Target="file:///C:\Users\kklau\OneDrive\Tagatame\Repo\mementos\resources\TS_GLUTTONY_LOTIA_01.png" TargetMode="External"/><Relationship Id="rId358" Type="http://schemas.openxmlformats.org/officeDocument/2006/relationships/image" Target="../media/image182.png"/><Relationship Id="rId162" Type="http://schemas.openxmlformats.org/officeDocument/2006/relationships/image" Target="file:///C:\Users\kklau\OneDrive\Tagatame\Repo\mementos\resources\TS_LOST_ZWEI_01.png" TargetMode="External"/><Relationship Id="rId218" Type="http://schemas.openxmlformats.org/officeDocument/2006/relationships/image" Target="file:///C:\Users\kklau\OneDrive\Tagatame\Repo\mementos\resources\TS_POK_ARUMASU_01.png" TargetMode="External"/><Relationship Id="rId425" Type="http://schemas.openxmlformats.org/officeDocument/2006/relationships/image" Target="../media/image249.png"/><Relationship Id="rId271" Type="http://schemas.openxmlformats.org/officeDocument/2006/relationships/image" Target="../media/image136.png"/><Relationship Id="rId24" Type="http://schemas.openxmlformats.org/officeDocument/2006/relationships/image" Target="file:///C:\Users\kklau\OneDrive\Tagatame\Repo\mementos\resources\TS_DESERT_ASUWADO_01.png" TargetMode="External"/><Relationship Id="rId66" Type="http://schemas.openxmlformats.org/officeDocument/2006/relationships/image" Target="file:///C:\Users\kklau\OneDrive\Tagatame\Repo\mementos\resources\TS_ENVYRIA_DILGA_01.png" TargetMode="External"/><Relationship Id="rId131" Type="http://schemas.openxmlformats.org/officeDocument/2006/relationships/image" Target="../media/image66.png"/><Relationship Id="rId327" Type="http://schemas.openxmlformats.org/officeDocument/2006/relationships/image" Target="../media/image164.png"/><Relationship Id="rId369" Type="http://schemas.openxmlformats.org/officeDocument/2006/relationships/image" Target="../media/image193.png"/><Relationship Id="rId173" Type="http://schemas.openxmlformats.org/officeDocument/2006/relationships/image" Target="../media/image87.png"/><Relationship Id="rId229" Type="http://schemas.openxmlformats.org/officeDocument/2006/relationships/image" Target="../media/image115.png"/><Relationship Id="rId380" Type="http://schemas.openxmlformats.org/officeDocument/2006/relationships/image" Target="../media/image204.png"/><Relationship Id="rId436" Type="http://schemas.openxmlformats.org/officeDocument/2006/relationships/image" Target="../media/image260.png"/><Relationship Id="rId240" Type="http://schemas.openxmlformats.org/officeDocument/2006/relationships/image" Target="file:///C:\Users\kklau\OneDrive\Tagatame\Repo\mementos\resources\TS_SAGA_NINA_02.png" TargetMode="External"/><Relationship Id="rId35" Type="http://schemas.openxmlformats.org/officeDocument/2006/relationships/image" Target="../media/image18.png"/><Relationship Id="rId77" Type="http://schemas.openxmlformats.org/officeDocument/2006/relationships/image" Target="../media/image39.png"/><Relationship Id="rId100" Type="http://schemas.openxmlformats.org/officeDocument/2006/relationships/image" Target="file:///C:\Users\kklau\OneDrive\Tagatame\Repo\mementos\resources\TS_ENVYRIA_RUNBELL_01.png" TargetMode="External"/><Relationship Id="rId282" Type="http://schemas.openxmlformats.org/officeDocument/2006/relationships/image" Target="file:///C:\Users\kklau\OneDrive\Tagatame\Repo\mementos\resources\TS_TSP_01.png" TargetMode="External"/><Relationship Id="rId338" Type="http://schemas.openxmlformats.org/officeDocument/2006/relationships/image" Target="file:///C:\Users\kklau\OneDrive\Tagatame\Repo\mementos\resources\TS_WRATH_MAGNUS_02.png" TargetMode="External"/><Relationship Id="rId8" Type="http://schemas.openxmlformats.org/officeDocument/2006/relationships/image" Target="file:///C:\Users\kklau\OneDrive\Tagatame\Repo\mementos\resources\TS_BF_01.png" TargetMode="External"/><Relationship Id="rId142" Type="http://schemas.openxmlformats.org/officeDocument/2006/relationships/image" Target="file:///C:\Users\kklau\OneDrive\Tagatame\Repo\mementos\resources\TS_LIESBET_EDGAR_01.png" TargetMode="External"/><Relationship Id="rId184" Type="http://schemas.openxmlformats.org/officeDocument/2006/relationships/image" Target="file:///C:\Users\kklau\OneDrive\Tagatame\Repo\mementos\resources\TS_LUST_REBECCA_01.png" TargetMode="External"/><Relationship Id="rId391" Type="http://schemas.openxmlformats.org/officeDocument/2006/relationships/image" Target="../media/image215.png"/><Relationship Id="rId405" Type="http://schemas.openxmlformats.org/officeDocument/2006/relationships/image" Target="../media/image229.png"/><Relationship Id="rId447" Type="http://schemas.openxmlformats.org/officeDocument/2006/relationships/image" Target="../media/image271.png"/><Relationship Id="rId251" Type="http://schemas.openxmlformats.org/officeDocument/2006/relationships/image" Target="../media/image126.png"/><Relationship Id="rId46" Type="http://schemas.openxmlformats.org/officeDocument/2006/relationships/image" Target="file:///C:\Users\kklau\OneDrive\Tagatame\Repo\mementos\resources\TS_ENVYRIA_AGATHA_01.png" TargetMode="External"/><Relationship Id="rId293" Type="http://schemas.openxmlformats.org/officeDocument/2006/relationships/image" Target="../media/image147.png"/><Relationship Id="rId307" Type="http://schemas.openxmlformats.org/officeDocument/2006/relationships/image" Target="../media/image154.png"/><Relationship Id="rId349" Type="http://schemas.openxmlformats.org/officeDocument/2006/relationships/image" Target="../media/image175.png"/><Relationship Id="rId88" Type="http://schemas.openxmlformats.org/officeDocument/2006/relationships/image" Target="file:///C:\Users\kklau\OneDrive\Tagatame\Repo\mementos\resources\TS_ENVYRIA_MARGARET_01.png" TargetMode="External"/><Relationship Id="rId111" Type="http://schemas.openxmlformats.org/officeDocument/2006/relationships/image" Target="../media/image56.png"/><Relationship Id="rId153" Type="http://schemas.openxmlformats.org/officeDocument/2006/relationships/image" Target="../media/image77.png"/><Relationship Id="rId195" Type="http://schemas.openxmlformats.org/officeDocument/2006/relationships/image" Target="../media/image98.png"/><Relationship Id="rId209" Type="http://schemas.openxmlformats.org/officeDocument/2006/relationships/image" Target="../media/image105.png"/><Relationship Id="rId360" Type="http://schemas.openxmlformats.org/officeDocument/2006/relationships/image" Target="../media/image184.png"/><Relationship Id="rId416" Type="http://schemas.openxmlformats.org/officeDocument/2006/relationships/image" Target="../media/image240.png"/><Relationship Id="rId220" Type="http://schemas.openxmlformats.org/officeDocument/2006/relationships/image" Target="file:///C:\Users\kklau\OneDrive\Tagatame\Repo\mementos\resources\TS_POK_FAILNAUGHT_01.png" TargetMode="External"/><Relationship Id="rId458" Type="http://schemas.openxmlformats.org/officeDocument/2006/relationships/image" Target="../media/image282.png"/><Relationship Id="rId15" Type="http://schemas.openxmlformats.org/officeDocument/2006/relationships/image" Target="../media/image8.png"/><Relationship Id="rId57" Type="http://schemas.openxmlformats.org/officeDocument/2006/relationships/image" Target="../media/image29.png"/><Relationship Id="rId262" Type="http://schemas.openxmlformats.org/officeDocument/2006/relationships/image" Target="file:///C:\Users\kklau\OneDrive\Tagatame\Repo\mementos\resources\TS_SLOTH_HAZEL_01.png" TargetMode="External"/><Relationship Id="rId318" Type="http://schemas.openxmlformats.org/officeDocument/2006/relationships/image" Target="file:///C:\Users\kklau\OneDrive\Tagatame\Repo\mementos\resources\TS_WADA_ZIN_01.png" TargetMode="External"/><Relationship Id="rId99" Type="http://schemas.openxmlformats.org/officeDocument/2006/relationships/image" Target="../media/image50.png"/><Relationship Id="rId122" Type="http://schemas.openxmlformats.org/officeDocument/2006/relationships/image" Target="file:///C:\Users\kklau\OneDrive\Tagatame\Repo\mementos\resources\TS_GLUTTONY_NEICA_01.png" TargetMode="External"/><Relationship Id="rId164" Type="http://schemas.openxmlformats.org/officeDocument/2006/relationships/image" Target="file:///C:\Users\kklau\OneDrive\Tagatame\Repo\mementos\resources\TS_LOST_ZYVA_01.png" TargetMode="External"/><Relationship Id="rId371" Type="http://schemas.openxmlformats.org/officeDocument/2006/relationships/image" Target="../media/image195.png"/><Relationship Id="rId427" Type="http://schemas.openxmlformats.org/officeDocument/2006/relationships/image" Target="../media/image251.png"/><Relationship Id="rId26" Type="http://schemas.openxmlformats.org/officeDocument/2006/relationships/image" Target="file:///C:\Users\kklau\OneDrive\Tagatame\Repo\mementos\resources\TS_DESERT_BALT_01.png" TargetMode="External"/><Relationship Id="rId231" Type="http://schemas.openxmlformats.org/officeDocument/2006/relationships/image" Target="../media/image116.png"/><Relationship Id="rId273" Type="http://schemas.openxmlformats.org/officeDocument/2006/relationships/image" Target="../media/image137.png"/><Relationship Id="rId329" Type="http://schemas.openxmlformats.org/officeDocument/2006/relationships/image" Target="../media/image165.png"/><Relationship Id="rId68" Type="http://schemas.openxmlformats.org/officeDocument/2006/relationships/image" Target="file:///C:\Users\kklau\OneDrive\Tagatame\Repo\mementos\resources\TS_ENVYRIA_ELAINE_01.png" TargetMode="External"/><Relationship Id="rId133" Type="http://schemas.openxmlformats.org/officeDocument/2006/relationships/image" Target="../media/image67.png"/><Relationship Id="rId175" Type="http://schemas.openxmlformats.org/officeDocument/2006/relationships/image" Target="../media/image88.png"/><Relationship Id="rId340" Type="http://schemas.openxmlformats.org/officeDocument/2006/relationships/image" Target="file:///C:\Users\kklau\OneDrive\Tagatame\Repo\mementos\resources\TS_WRATH_MARE_01.png" TargetMode="External"/><Relationship Id="rId200" Type="http://schemas.openxmlformats.org/officeDocument/2006/relationships/image" Target="file:///C:\Users\kklau\OneDrive\Tagatame\Repo\mementos\resources\TS_MCF_ALTO_01.png" TargetMode="External"/><Relationship Id="rId382" Type="http://schemas.openxmlformats.org/officeDocument/2006/relationships/image" Target="../media/image206.png"/><Relationship Id="rId438" Type="http://schemas.openxmlformats.org/officeDocument/2006/relationships/image" Target="../media/image262.png"/><Relationship Id="rId242" Type="http://schemas.openxmlformats.org/officeDocument/2006/relationships/image" Target="file:///C:\Users\kklau\OneDrive\Tagatame\Repo\mementos\resources\TS_SAGA_SEIDA_01.png" TargetMode="External"/><Relationship Id="rId284" Type="http://schemas.openxmlformats.org/officeDocument/2006/relationships/image" Target="file:///C:\Users\kklau\OneDrive\Tagatame\Repo\mementos\resources\TS_TSP_02.png" TargetMode="External"/><Relationship Id="rId37" Type="http://schemas.openxmlformats.org/officeDocument/2006/relationships/image" Target="../media/image19.png"/><Relationship Id="rId79" Type="http://schemas.openxmlformats.org/officeDocument/2006/relationships/image" Target="../media/image40.png"/><Relationship Id="rId102" Type="http://schemas.openxmlformats.org/officeDocument/2006/relationships/image" Target="file:///C:\Users\kklau\OneDrive\Tagatame\Repo\mementos\resources\TS_ENVYRIA_SHAYNA_01.png" TargetMode="External"/><Relationship Id="rId144" Type="http://schemas.openxmlformats.org/officeDocument/2006/relationships/image" Target="file:///C:\Users\kklau\OneDrive\Tagatame\Repo\mementos\resources\TS_LOST_ACHAD_01.png" TargetMode="External"/><Relationship Id="rId90" Type="http://schemas.openxmlformats.org/officeDocument/2006/relationships/image" Target="file:///C:\Users\kklau\OneDrive\Tagatame\Repo\mementos\resources\TS_ENVYRIA_MONZOTM_01.png" TargetMode="External"/><Relationship Id="rId186" Type="http://schemas.openxmlformats.org/officeDocument/2006/relationships/image" Target="file:///C:\Users\kklau\OneDrive\Tagatame\Repo\mementos\resources\TS_LUST_REBECCA_02.png" TargetMode="External"/><Relationship Id="rId351" Type="http://schemas.openxmlformats.org/officeDocument/2006/relationships/image" Target="../media/image176.png"/><Relationship Id="rId393" Type="http://schemas.openxmlformats.org/officeDocument/2006/relationships/image" Target="../media/image217.png"/><Relationship Id="rId407" Type="http://schemas.openxmlformats.org/officeDocument/2006/relationships/image" Target="../media/image231.png"/><Relationship Id="rId449" Type="http://schemas.openxmlformats.org/officeDocument/2006/relationships/image" Target="../media/image273.png"/><Relationship Id="rId211" Type="http://schemas.openxmlformats.org/officeDocument/2006/relationships/image" Target="../media/image106.png"/><Relationship Id="rId253" Type="http://schemas.openxmlformats.org/officeDocument/2006/relationships/image" Target="../media/image127.png"/><Relationship Id="rId295" Type="http://schemas.openxmlformats.org/officeDocument/2006/relationships/image" Target="../media/image148.png"/><Relationship Id="rId309" Type="http://schemas.openxmlformats.org/officeDocument/2006/relationships/image" Target="../media/image155.png"/><Relationship Id="rId460" Type="http://schemas.openxmlformats.org/officeDocument/2006/relationships/image" Target="../media/image284.png"/><Relationship Id="rId48" Type="http://schemas.openxmlformats.org/officeDocument/2006/relationships/image" Target="file:///C:\Users\kklau\OneDrive\Tagatame\Repo\mementos\resources\TS_ENVYRIA_ALAIA_01.png" TargetMode="External"/><Relationship Id="rId113" Type="http://schemas.openxmlformats.org/officeDocument/2006/relationships/image" Target="../media/image57.png"/><Relationship Id="rId320" Type="http://schemas.openxmlformats.org/officeDocument/2006/relationships/image" Target="file:///C:\Users\kklau\OneDrive\Tagatame\Repo\mementos\resources\TS_WRATH_ANASTASIA_01.png" TargetMode="External"/><Relationship Id="rId155" Type="http://schemas.openxmlformats.org/officeDocument/2006/relationships/image" Target="../media/image78.png"/><Relationship Id="rId197" Type="http://schemas.openxmlformats.org/officeDocument/2006/relationships/image" Target="../media/image99.png"/><Relationship Id="rId362" Type="http://schemas.openxmlformats.org/officeDocument/2006/relationships/image" Target="../media/image186.png"/><Relationship Id="rId418" Type="http://schemas.openxmlformats.org/officeDocument/2006/relationships/image" Target="../media/image242.png"/><Relationship Id="rId222" Type="http://schemas.openxmlformats.org/officeDocument/2006/relationships/image" Target="file:///C:\Users\kklau\OneDrive\Tagatame\Repo\mementos\resources\TS_POK_MASAMUNE_01.png" TargetMode="External"/><Relationship Id="rId264" Type="http://schemas.openxmlformats.org/officeDocument/2006/relationships/image" Target="file:///C:\Users\kklau\OneDrive\Tagatame\Repo\mementos\resources\TS_SLOTH_IKONA_01.png" TargetMode="External"/><Relationship Id="rId17" Type="http://schemas.openxmlformats.org/officeDocument/2006/relationships/image" Target="../media/image9.png"/><Relationship Id="rId59" Type="http://schemas.openxmlformats.org/officeDocument/2006/relationships/image" Target="../media/image30.png"/><Relationship Id="rId124" Type="http://schemas.openxmlformats.org/officeDocument/2006/relationships/image" Target="file:///C:\Users\kklau\OneDrive\Tagatame\Repo\mementos\resources\TS_GLUTTONY_RAURA_01.png" TargetMode="External"/><Relationship Id="rId70" Type="http://schemas.openxmlformats.org/officeDocument/2006/relationships/image" Target="file:///C:\Users\kklau\OneDrive\Tagatame\Repo\mementos\resources\TS_ENVYRIA_ELIZABETH_01.png" TargetMode="External"/><Relationship Id="rId166" Type="http://schemas.openxmlformats.org/officeDocument/2006/relationships/image" Target="file:///C:\Users\kklau\OneDrive\Tagatame\Repo\mementos\resources\TS_LUST_ALMA_01.png" TargetMode="External"/><Relationship Id="rId331" Type="http://schemas.openxmlformats.org/officeDocument/2006/relationships/image" Target="../media/image166.png"/><Relationship Id="rId373" Type="http://schemas.openxmlformats.org/officeDocument/2006/relationships/image" Target="../media/image197.png"/><Relationship Id="rId429" Type="http://schemas.openxmlformats.org/officeDocument/2006/relationships/image" Target="../media/image253.png"/><Relationship Id="rId1" Type="http://schemas.openxmlformats.org/officeDocument/2006/relationships/image" Target="../media/image1.png"/><Relationship Id="rId233" Type="http://schemas.openxmlformats.org/officeDocument/2006/relationships/image" Target="../media/image117.png"/><Relationship Id="rId440" Type="http://schemas.openxmlformats.org/officeDocument/2006/relationships/image" Target="../media/image264.png"/><Relationship Id="rId28" Type="http://schemas.openxmlformats.org/officeDocument/2006/relationships/image" Target="file:///C:\Users\kklau\OneDrive\Tagatame\Repo\mementos\resources\TS_DESERT_BASINI_01.png" TargetMode="External"/><Relationship Id="rId275" Type="http://schemas.openxmlformats.org/officeDocument/2006/relationships/image" Target="../media/image138.png"/><Relationship Id="rId300" Type="http://schemas.openxmlformats.org/officeDocument/2006/relationships/image" Target="file:///C:\Users\kklau\OneDrive\Tagatame\Repo\mementos\resources\TS_WADA_KUZA_01.png" TargetMode="External"/><Relationship Id="rId81" Type="http://schemas.openxmlformats.org/officeDocument/2006/relationships/image" Target="../media/image41.png"/><Relationship Id="rId135" Type="http://schemas.openxmlformats.org/officeDocument/2006/relationships/image" Target="../media/image68.png"/><Relationship Id="rId177" Type="http://schemas.openxmlformats.org/officeDocument/2006/relationships/image" Target="../media/image89.png"/><Relationship Id="rId342" Type="http://schemas.openxmlformats.org/officeDocument/2006/relationships/image" Target="file:///C:\Users\kklau\OneDrive\Tagatame\Repo\mementos\resources\TS_WRATH_ROSA_01.png" TargetMode="External"/><Relationship Id="rId384" Type="http://schemas.openxmlformats.org/officeDocument/2006/relationships/image" Target="../media/image208.png"/><Relationship Id="rId202" Type="http://schemas.openxmlformats.org/officeDocument/2006/relationships/image" Target="file:///C:\Users\kklau\OneDrive\Tagatame\Repo\mementos\resources\TS_MCF_RANKA_01.png" TargetMode="External"/><Relationship Id="rId244" Type="http://schemas.openxmlformats.org/officeDocument/2006/relationships/image" Target="file:///C:\Users\kklau\OneDrive\Tagatame\Repo\mementos\resources\TS_SEKAIJU_01.png" TargetMode="External"/><Relationship Id="rId39" Type="http://schemas.openxmlformats.org/officeDocument/2006/relationships/image" Target="../media/image20.png"/><Relationship Id="rId286" Type="http://schemas.openxmlformats.org/officeDocument/2006/relationships/image" Target="file:///C:\Users\kklau\OneDrive\Tagatame\Repo\mementos\resources\TS_UNDOKAI_2018_01.png" TargetMode="External"/><Relationship Id="rId451" Type="http://schemas.openxmlformats.org/officeDocument/2006/relationships/image" Target="../media/image275.png"/><Relationship Id="rId50" Type="http://schemas.openxmlformats.org/officeDocument/2006/relationships/image" Target="file:///C:\Users\kklau\OneDrive\Tagatame\Repo\mementos\resources\TS_ENVYRIA_ALFRED_01.png" TargetMode="External"/><Relationship Id="rId104" Type="http://schemas.openxmlformats.org/officeDocument/2006/relationships/image" Target="file:///C:\Users\kklau\OneDrive\Tagatame\Repo\mementos\resources\TS_ENVYRIA_SYARON_01.png" TargetMode="External"/><Relationship Id="rId146" Type="http://schemas.openxmlformats.org/officeDocument/2006/relationships/image" Target="file:///C:\Users\kklau\OneDrive\Tagatame\Repo\mementos\resources\TS_LOST_ACHAD_02.png" TargetMode="External"/><Relationship Id="rId188" Type="http://schemas.openxmlformats.org/officeDocument/2006/relationships/image" Target="file:///C:\Users\kklau\OneDrive\Tagatame\Repo\mementos\resources\TS_LUST_ROFIA_01.png" TargetMode="External"/><Relationship Id="rId311" Type="http://schemas.openxmlformats.org/officeDocument/2006/relationships/image" Target="../media/image156.png"/><Relationship Id="rId353" Type="http://schemas.openxmlformats.org/officeDocument/2006/relationships/image" Target="../media/image177.png"/><Relationship Id="rId395" Type="http://schemas.openxmlformats.org/officeDocument/2006/relationships/image" Target="../media/image219.png"/><Relationship Id="rId409" Type="http://schemas.openxmlformats.org/officeDocument/2006/relationships/image" Target="../media/image233.png"/><Relationship Id="rId92" Type="http://schemas.openxmlformats.org/officeDocument/2006/relationships/image" Target="file:///C:\Users\kklau\OneDrive\Tagatame\Repo\mementos\resources\TS_ENVYRIA_MONZOTM_02.png" TargetMode="External"/><Relationship Id="rId213" Type="http://schemas.openxmlformats.org/officeDocument/2006/relationships/image" Target="../media/image107.png"/><Relationship Id="rId420" Type="http://schemas.openxmlformats.org/officeDocument/2006/relationships/image" Target="../media/image244.png"/><Relationship Id="rId255" Type="http://schemas.openxmlformats.org/officeDocument/2006/relationships/image" Target="../media/image128.png"/><Relationship Id="rId297" Type="http://schemas.openxmlformats.org/officeDocument/2006/relationships/image" Target="../media/image149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file:///C:\Users\kklau\OneDrive\Tagatame\Repo\mementos\resources\ui\group_ts.png" TargetMode="External"/><Relationship Id="rId117" Type="http://schemas.openxmlformats.org/officeDocument/2006/relationships/image" Target="../media/image360.png"/><Relationship Id="rId21" Type="http://schemas.openxmlformats.org/officeDocument/2006/relationships/image" Target="../media/image296.png"/><Relationship Id="rId42" Type="http://schemas.openxmlformats.org/officeDocument/2006/relationships/image" Target="file:///C:\Users\kklau\OneDrive\Tagatame\Repo\mementos\resources\ui\IT_CONCEPTCARD_COMMON_GLU.png" TargetMode="External"/><Relationship Id="rId47" Type="http://schemas.openxmlformats.org/officeDocument/2006/relationships/image" Target="../media/image309.png"/><Relationship Id="rId63" Type="http://schemas.openxmlformats.org/officeDocument/2006/relationships/image" Target="../media/image317.png"/><Relationship Id="rId68" Type="http://schemas.openxmlformats.org/officeDocument/2006/relationships/image" Target="file:///C:\Users\kklau\OneDrive\Tagatame\Repo\mementos\resources\ui\subgroup_people_of_desert.png" TargetMode="External"/><Relationship Id="rId84" Type="http://schemas.openxmlformats.org/officeDocument/2006/relationships/image" Target="file:///C:\Users\kklau\OneDrive\Tagatame\Repo\mementos\resources\ui\IT_CONCEPTCARD_COMMON_WRA.png" TargetMode="External"/><Relationship Id="rId89" Type="http://schemas.openxmlformats.org/officeDocument/2006/relationships/image" Target="../media/image332.png"/><Relationship Id="rId112" Type="http://schemas.openxmlformats.org/officeDocument/2006/relationships/image" Target="../media/image355.png"/><Relationship Id="rId16" Type="http://schemas.openxmlformats.org/officeDocument/2006/relationships/image" Target="file:///C:\Users\kklau\OneDrive\Tagatame\Repo\mementos\resources\ui\group_mcf.png" TargetMode="External"/><Relationship Id="rId107" Type="http://schemas.openxmlformats.org/officeDocument/2006/relationships/image" Target="../media/image350.png"/><Relationship Id="rId11" Type="http://schemas.openxmlformats.org/officeDocument/2006/relationships/image" Target="../media/image291.png"/><Relationship Id="rId32" Type="http://schemas.openxmlformats.org/officeDocument/2006/relationships/image" Target="file:///C:\Users\kklau\OneDrive\Tagatame\Repo\mementos\resources\ui\group_wrath.png" TargetMode="External"/><Relationship Id="rId37" Type="http://schemas.openxmlformats.org/officeDocument/2006/relationships/image" Target="../media/image304.png"/><Relationship Id="rId53" Type="http://schemas.openxmlformats.org/officeDocument/2006/relationships/image" Target="../media/image312.png"/><Relationship Id="rId58" Type="http://schemas.openxmlformats.org/officeDocument/2006/relationships/image" Target="file:///C:\Users\kklau\OneDrive\Tagatame\Repo\mementos\resources\ui\subgroup_envyria_knight.png" TargetMode="External"/><Relationship Id="rId74" Type="http://schemas.openxmlformats.org/officeDocument/2006/relationships/image" Target="file:///C:\Users\kklau\OneDrive\Tagatame\Repo\mementos\resources\ui\subgroup_shayna_fanclub.png" TargetMode="External"/><Relationship Id="rId79" Type="http://schemas.openxmlformats.org/officeDocument/2006/relationships/image" Target="../media/image325.png"/><Relationship Id="rId102" Type="http://schemas.openxmlformats.org/officeDocument/2006/relationships/image" Target="../media/image345.png"/><Relationship Id="rId5" Type="http://schemas.openxmlformats.org/officeDocument/2006/relationships/image" Target="../media/image288.png"/><Relationship Id="rId90" Type="http://schemas.openxmlformats.org/officeDocument/2006/relationships/image" Target="../media/image333.png"/><Relationship Id="rId95" Type="http://schemas.openxmlformats.org/officeDocument/2006/relationships/image" Target="../media/image338.png"/><Relationship Id="rId22" Type="http://schemas.openxmlformats.org/officeDocument/2006/relationships/image" Target="file:///C:\Users\kklau\OneDrive\Tagatame\Repo\mementos\resources\ui\group_saga.png" TargetMode="External"/><Relationship Id="rId27" Type="http://schemas.openxmlformats.org/officeDocument/2006/relationships/image" Target="../media/image299.png"/><Relationship Id="rId43" Type="http://schemas.openxmlformats.org/officeDocument/2006/relationships/image" Target="../media/image307.png"/><Relationship Id="rId48" Type="http://schemas.openxmlformats.org/officeDocument/2006/relationships/image" Target="file:///C:\Users\kklau\OneDrive\Tagatame\Repo\mementos\resources\ui\IT_CONCEPTCARD_COMMON_LUS.png" TargetMode="External"/><Relationship Id="rId64" Type="http://schemas.openxmlformats.org/officeDocument/2006/relationships/image" Target="file:///C:\Users\kklau\OneDrive\Tagatame\Repo\mementos\resources\ui\subgroup_hienkishi.png" TargetMode="External"/><Relationship Id="rId69" Type="http://schemas.openxmlformats.org/officeDocument/2006/relationships/image" Target="../media/image320.png"/><Relationship Id="rId113" Type="http://schemas.openxmlformats.org/officeDocument/2006/relationships/image" Target="../media/image356.png"/><Relationship Id="rId118" Type="http://schemas.openxmlformats.org/officeDocument/2006/relationships/image" Target="../media/image361.png"/><Relationship Id="rId80" Type="http://schemas.openxmlformats.org/officeDocument/2006/relationships/image" Target="file:///C:\Users\kklau\OneDrive\Tagatame\Repo\mementos\resources\ui\subgroup_wadatusmi_samurai_family.png" TargetMode="External"/><Relationship Id="rId85" Type="http://schemas.openxmlformats.org/officeDocument/2006/relationships/image" Target="../media/image328.png"/><Relationship Id="rId12" Type="http://schemas.openxmlformats.org/officeDocument/2006/relationships/image" Target="file:///C:\Users\kklau\OneDrive\Tagatame\Repo\mementos\resources\ui\group_lost.png" TargetMode="External"/><Relationship Id="rId17" Type="http://schemas.openxmlformats.org/officeDocument/2006/relationships/image" Target="../media/image294.png"/><Relationship Id="rId33" Type="http://schemas.openxmlformats.org/officeDocument/2006/relationships/image" Target="../media/image302.png"/><Relationship Id="rId38" Type="http://schemas.openxmlformats.org/officeDocument/2006/relationships/image" Target="file:///C:\Users\kklau\OneDrive\Tagatame\Repo\mementos\resources\ui\IT_CONCEPTCARD_COMMON_DES.png" TargetMode="External"/><Relationship Id="rId59" Type="http://schemas.openxmlformats.org/officeDocument/2006/relationships/image" Target="../media/image315.png"/><Relationship Id="rId103" Type="http://schemas.openxmlformats.org/officeDocument/2006/relationships/image" Target="../media/image346.png"/><Relationship Id="rId108" Type="http://schemas.openxmlformats.org/officeDocument/2006/relationships/image" Target="../media/image351.png"/><Relationship Id="rId54" Type="http://schemas.openxmlformats.org/officeDocument/2006/relationships/image" Target="file:///C:\Users\kklau\OneDrive\Tagatame\Repo\mementos\resources\ui\IT_CONCEPTCARD_COMMON_SLO.png" TargetMode="External"/><Relationship Id="rId70" Type="http://schemas.openxmlformats.org/officeDocument/2006/relationships/image" Target="file:///C:\Users\kklau\OneDrive\Tagatame\Repo\mementos\resources\ui\subgroup_pirate.png" TargetMode="External"/><Relationship Id="rId75" Type="http://schemas.openxmlformats.org/officeDocument/2006/relationships/image" Target="../media/image323.png"/><Relationship Id="rId91" Type="http://schemas.openxmlformats.org/officeDocument/2006/relationships/image" Target="../media/image334.png"/><Relationship Id="rId96" Type="http://schemas.openxmlformats.org/officeDocument/2006/relationships/image" Target="../media/image339.png"/><Relationship Id="rId1" Type="http://schemas.openxmlformats.org/officeDocument/2006/relationships/image" Target="../media/image286.png"/><Relationship Id="rId6" Type="http://schemas.openxmlformats.org/officeDocument/2006/relationships/image" Target="file:///C:\Users\kklau\OneDrive\Tagatame\Repo\mementos\resources\ui\group_FgG.png" TargetMode="External"/><Relationship Id="rId23" Type="http://schemas.openxmlformats.org/officeDocument/2006/relationships/image" Target="../media/image297.png"/><Relationship Id="rId28" Type="http://schemas.openxmlformats.org/officeDocument/2006/relationships/image" Target="file:///C:\Users\kklau\OneDrive\Tagatame\Repo\mementos\resources\ui\group_tsp.png" TargetMode="External"/><Relationship Id="rId49" Type="http://schemas.openxmlformats.org/officeDocument/2006/relationships/image" Target="../media/image310.png"/><Relationship Id="rId114" Type="http://schemas.openxmlformats.org/officeDocument/2006/relationships/image" Target="../media/image357.png"/><Relationship Id="rId119" Type="http://schemas.openxmlformats.org/officeDocument/2006/relationships/image" Target="../media/image362.png"/><Relationship Id="rId10" Type="http://schemas.openxmlformats.org/officeDocument/2006/relationships/image" Target="file:///C:\Users\kklau\OneDrive\Tagatame\Repo\mementos\resources\ui\group_greed.png" TargetMode="External"/><Relationship Id="rId31" Type="http://schemas.openxmlformats.org/officeDocument/2006/relationships/image" Target="../media/image301.png"/><Relationship Id="rId44" Type="http://schemas.openxmlformats.org/officeDocument/2006/relationships/image" Target="file:///C:\Users\kklau\OneDrive\Tagatame\Repo\mementos\resources\ui\IT_CONCEPTCARD_COMMON_GRE.png" TargetMode="External"/><Relationship Id="rId52" Type="http://schemas.openxmlformats.org/officeDocument/2006/relationships/image" Target="file:///C:\Users\kklau\OneDrive\Tagatame\Repo\mementos\resources\ui\IT_CONCEPTCARD_COMMON_SAG.png" TargetMode="External"/><Relationship Id="rId60" Type="http://schemas.openxmlformats.org/officeDocument/2006/relationships/image" Target="file:///C:\Users\kklau\OneDrive\Tagatame\Repo\mementos\resources\ui\subgroup_envyria_orchestra.png" TargetMode="External"/><Relationship Id="rId65" Type="http://schemas.openxmlformats.org/officeDocument/2006/relationships/image" Target="../media/image318.png"/><Relationship Id="rId73" Type="http://schemas.openxmlformats.org/officeDocument/2006/relationships/image" Target="../media/image322.png"/><Relationship Id="rId78" Type="http://schemas.openxmlformats.org/officeDocument/2006/relationships/image" Target="file:///C:\Users\kklau\OneDrive\Tagatame\Repo\mementos\resources\ui\subgroup_souenkishi.png" TargetMode="External"/><Relationship Id="rId81" Type="http://schemas.openxmlformats.org/officeDocument/2006/relationships/image" Target="../media/image326.png"/><Relationship Id="rId86" Type="http://schemas.openxmlformats.org/officeDocument/2006/relationships/image" Target="../media/image329.png"/><Relationship Id="rId94" Type="http://schemas.openxmlformats.org/officeDocument/2006/relationships/image" Target="../media/image337.png"/><Relationship Id="rId99" Type="http://schemas.openxmlformats.org/officeDocument/2006/relationships/image" Target="../media/image342.png"/><Relationship Id="rId101" Type="http://schemas.openxmlformats.org/officeDocument/2006/relationships/image" Target="../media/image344.png"/><Relationship Id="rId4" Type="http://schemas.openxmlformats.org/officeDocument/2006/relationships/image" Target="file:///C:\Users\kklau\OneDrive\Tagatame\Repo\mementos\resources\ui\group_envyria.png" TargetMode="External"/><Relationship Id="rId9" Type="http://schemas.openxmlformats.org/officeDocument/2006/relationships/image" Target="../media/image290.png"/><Relationship Id="rId13" Type="http://schemas.openxmlformats.org/officeDocument/2006/relationships/image" Target="../media/image292.png"/><Relationship Id="rId18" Type="http://schemas.openxmlformats.org/officeDocument/2006/relationships/image" Target="file:///C:\Users\kklau\OneDrive\Tagatame\Repo\mementos\resources\ui\group_messiah.png" TargetMode="External"/><Relationship Id="rId39" Type="http://schemas.openxmlformats.org/officeDocument/2006/relationships/image" Target="../media/image305.png"/><Relationship Id="rId109" Type="http://schemas.openxmlformats.org/officeDocument/2006/relationships/image" Target="../media/image352.png"/><Relationship Id="rId34" Type="http://schemas.openxmlformats.org/officeDocument/2006/relationships/image" Target="file:///C:\Users\kklau\OneDrive\Tagatame\Repo\mementos\resources\ui\IT_CONCEPTCARD_COMMON_CHRISTMAS.png" TargetMode="External"/><Relationship Id="rId50" Type="http://schemas.openxmlformats.org/officeDocument/2006/relationships/image" Target="file:///C:\Users\kklau\OneDrive\Tagatame\Repo\mementos\resources\ui\IT_CONCEPTCARD_COMMON_NOR.png" TargetMode="External"/><Relationship Id="rId55" Type="http://schemas.openxmlformats.org/officeDocument/2006/relationships/image" Target="../media/image313.png"/><Relationship Id="rId76" Type="http://schemas.openxmlformats.org/officeDocument/2006/relationships/image" Target="file:///C:\Users\kklau\OneDrive\Tagatame\Repo\mementos\resources\ui\subgroup_shiso.png" TargetMode="External"/><Relationship Id="rId97" Type="http://schemas.openxmlformats.org/officeDocument/2006/relationships/image" Target="../media/image340.png"/><Relationship Id="rId104" Type="http://schemas.openxmlformats.org/officeDocument/2006/relationships/image" Target="../media/image347.png"/><Relationship Id="rId7" Type="http://schemas.openxmlformats.org/officeDocument/2006/relationships/image" Target="../media/image289.png"/><Relationship Id="rId71" Type="http://schemas.openxmlformats.org/officeDocument/2006/relationships/image" Target="../media/image321.png"/><Relationship Id="rId92" Type="http://schemas.openxmlformats.org/officeDocument/2006/relationships/image" Target="../media/image335.png"/><Relationship Id="rId2" Type="http://schemas.openxmlformats.org/officeDocument/2006/relationships/image" Target="file:///C:\Users\kklau\OneDrive\Tagatame\Repo\mementos\resources\ui\group_desert.png" TargetMode="External"/><Relationship Id="rId29" Type="http://schemas.openxmlformats.org/officeDocument/2006/relationships/image" Target="../media/image300.png"/><Relationship Id="rId24" Type="http://schemas.openxmlformats.org/officeDocument/2006/relationships/image" Target="file:///C:\Users\kklau\OneDrive\Tagatame\Repo\mementos\resources\ui\group_sloth.png" TargetMode="External"/><Relationship Id="rId40" Type="http://schemas.openxmlformats.org/officeDocument/2006/relationships/image" Target="file:///C:\Users\kklau\OneDrive\Tagatame\Repo\mementos\resources\ui\IT_CONCEPTCARD_COMMON_ENV.png" TargetMode="External"/><Relationship Id="rId45" Type="http://schemas.openxmlformats.org/officeDocument/2006/relationships/image" Target="../media/image308.png"/><Relationship Id="rId66" Type="http://schemas.openxmlformats.org/officeDocument/2006/relationships/image" Target="file:///C:\Users\kklau\OneDrive\Tagatame\Repo\mementos\resources\ui\subgroup_jikkaisyu.png" TargetMode="External"/><Relationship Id="rId87" Type="http://schemas.openxmlformats.org/officeDocument/2006/relationships/image" Target="../media/image330.png"/><Relationship Id="rId110" Type="http://schemas.openxmlformats.org/officeDocument/2006/relationships/image" Target="../media/image353.png"/><Relationship Id="rId115" Type="http://schemas.openxmlformats.org/officeDocument/2006/relationships/image" Target="../media/image358.png"/><Relationship Id="rId61" Type="http://schemas.openxmlformats.org/officeDocument/2006/relationships/image" Target="../media/image316.png"/><Relationship Id="rId82" Type="http://schemas.openxmlformats.org/officeDocument/2006/relationships/image" Target="file:///C:\Users\kklau\OneDrive\Tagatame\Repo\mementos\resources\ui\subgroup_wrathtriz.png" TargetMode="External"/><Relationship Id="rId19" Type="http://schemas.openxmlformats.org/officeDocument/2006/relationships/image" Target="../media/image295.png"/><Relationship Id="rId14" Type="http://schemas.openxmlformats.org/officeDocument/2006/relationships/image" Target="file:///C:\Users\kklau\OneDrive\Tagatame\Repo\mementos\resources\ui\group_lust.png" TargetMode="External"/><Relationship Id="rId30" Type="http://schemas.openxmlformats.org/officeDocument/2006/relationships/image" Target="file:///C:\Users\kklau\OneDrive\Tagatame\Repo\mementos\resources\ui\group_wada.png" TargetMode="External"/><Relationship Id="rId35" Type="http://schemas.openxmlformats.org/officeDocument/2006/relationships/image" Target="../media/image303.png"/><Relationship Id="rId56" Type="http://schemas.openxmlformats.org/officeDocument/2006/relationships/image" Target="file:///C:\Users\kklau\OneDrive\Tagatame\Repo\mementos\resources\ui\IT_CONCEPTCARD_COMMON_WAD.png" TargetMode="External"/><Relationship Id="rId77" Type="http://schemas.openxmlformats.org/officeDocument/2006/relationships/image" Target="../media/image324.png"/><Relationship Id="rId100" Type="http://schemas.openxmlformats.org/officeDocument/2006/relationships/image" Target="../media/image343.png"/><Relationship Id="rId105" Type="http://schemas.openxmlformats.org/officeDocument/2006/relationships/image" Target="../media/image348.png"/><Relationship Id="rId8" Type="http://schemas.openxmlformats.org/officeDocument/2006/relationships/image" Target="file:///C:\Users\kklau\OneDrive\Tagatame\Repo\mementos\resources\ui\group_gluttony.png" TargetMode="External"/><Relationship Id="rId51" Type="http://schemas.openxmlformats.org/officeDocument/2006/relationships/image" Target="../media/image311.png"/><Relationship Id="rId72" Type="http://schemas.openxmlformats.org/officeDocument/2006/relationships/image" Target="file:///C:\Users\kklau\OneDrive\Tagatame\Repo\mementos\resources\ui\subgroup_seikyoukishi.png" TargetMode="External"/><Relationship Id="rId93" Type="http://schemas.openxmlformats.org/officeDocument/2006/relationships/image" Target="../media/image336.png"/><Relationship Id="rId98" Type="http://schemas.openxmlformats.org/officeDocument/2006/relationships/image" Target="../media/image341.png"/><Relationship Id="rId3" Type="http://schemas.openxmlformats.org/officeDocument/2006/relationships/image" Target="../media/image287.png"/><Relationship Id="rId25" Type="http://schemas.openxmlformats.org/officeDocument/2006/relationships/image" Target="../media/image298.png"/><Relationship Id="rId46" Type="http://schemas.openxmlformats.org/officeDocument/2006/relationships/image" Target="file:///C:\Users\kklau\OneDrive\Tagatame\Repo\mementos\resources\ui\IT_CONCEPTCARD_COMMON_LOS.png" TargetMode="External"/><Relationship Id="rId67" Type="http://schemas.openxmlformats.org/officeDocument/2006/relationships/image" Target="../media/image319.png"/><Relationship Id="rId116" Type="http://schemas.openxmlformats.org/officeDocument/2006/relationships/image" Target="../media/image359.png"/><Relationship Id="rId20" Type="http://schemas.openxmlformats.org/officeDocument/2006/relationships/image" Target="file:///C:\Users\kklau\OneDrive\Tagatame\Repo\mementos\resources\ui\group_north.png" TargetMode="External"/><Relationship Id="rId41" Type="http://schemas.openxmlformats.org/officeDocument/2006/relationships/image" Target="../media/image306.png"/><Relationship Id="rId62" Type="http://schemas.openxmlformats.org/officeDocument/2006/relationships/image" Target="file:///C:\Users\kklau\OneDrive\Tagatame\Repo\mementos\resources\ui\subgroup_greed_army.png" TargetMode="External"/><Relationship Id="rId83" Type="http://schemas.openxmlformats.org/officeDocument/2006/relationships/image" Target="../media/image327.png"/><Relationship Id="rId88" Type="http://schemas.openxmlformats.org/officeDocument/2006/relationships/image" Target="../media/image331.png"/><Relationship Id="rId111" Type="http://schemas.openxmlformats.org/officeDocument/2006/relationships/image" Target="../media/image354.png"/><Relationship Id="rId15" Type="http://schemas.openxmlformats.org/officeDocument/2006/relationships/image" Target="../media/image293.png"/><Relationship Id="rId36" Type="http://schemas.openxmlformats.org/officeDocument/2006/relationships/image" Target="file:///C:\Users\kklau\OneDrive\Tagatame\Repo\mementos\resources\ui\IT_CONCEPTCARD_COMMON_COLLABO.png" TargetMode="External"/><Relationship Id="rId57" Type="http://schemas.openxmlformats.org/officeDocument/2006/relationships/image" Target="../media/image314.png"/><Relationship Id="rId106" Type="http://schemas.openxmlformats.org/officeDocument/2006/relationships/image" Target="../media/image34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</xdr:col>
      <xdr:colOff>0</xdr:colOff>
      <xdr:row>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739030-505B-49B2-BDA5-3B5C346F2A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9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</xdr:col>
      <xdr:colOff>0</xdr:colOff>
      <xdr:row>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3B7479-71B7-4148-A0FC-FB9FBAB397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153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1</xdr:rowOff>
    </xdr:from>
    <xdr:to>
      <xdr:col>2</xdr:col>
      <xdr:colOff>0</xdr:colOff>
      <xdr:row>6</xdr:row>
      <xdr:rowOff>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CF24AB-C8C1-4EDA-A476-36FF4F54D7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6022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</xdr:col>
      <xdr:colOff>0</xdr:colOff>
      <xdr:row>8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5F5A5C-1440-4A3D-8CD5-ABBFBF789E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051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4296DB-DF44-40EC-B012-AAE5BE6FF7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224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1</xdr:rowOff>
    </xdr:from>
    <xdr:to>
      <xdr:col>2</xdr:col>
      <xdr:colOff>0</xdr:colOff>
      <xdr:row>12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1ED247-B0CC-42F6-BA42-424C9D7573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9486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</xdr:col>
      <xdr:colOff>0</xdr:colOff>
      <xdr:row>13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10FBBF-B9F2-4018-8D39-A185D6AAFE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0673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58BC60B-1759-41F0-AFEC-3A9667FB09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5397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0</xdr:colOff>
      <xdr:row>15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56347AD-3CE2-46B3-BC44-894587DD86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0121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3B7239D-10F0-4873-8C17-54FAD8C34C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4846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2</xdr:col>
      <xdr:colOff>0</xdr:colOff>
      <xdr:row>18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8E37D85-9DD0-477F-BB7B-9271DCEE9D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4295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424659C-19E2-4539-8D6E-97A46951F9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9019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</xdr:col>
      <xdr:colOff>0</xdr:colOff>
      <xdr:row>20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5303579-5EBD-495C-A6A2-36F6F72773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3743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</xdr:col>
      <xdr:colOff>0</xdr:colOff>
      <xdr:row>21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0904C20-16A0-4527-AF71-FAD8846C0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8468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1</xdr:rowOff>
    </xdr:from>
    <xdr:to>
      <xdr:col>2</xdr:col>
      <xdr:colOff>0</xdr:colOff>
      <xdr:row>22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35BEF38-B398-4CA7-9472-9AF7642FF6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31926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</xdr:col>
      <xdr:colOff>0</xdr:colOff>
      <xdr:row>23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908248-053E-4D8D-BE91-1EE05BB020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917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3352</xdr:rowOff>
    </xdr:from>
    <xdr:to>
      <xdr:col>2</xdr:col>
      <xdr:colOff>0</xdr:colOff>
      <xdr:row>24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F30821E-F034-472E-80C7-5155A5D6F7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267492"/>
          <a:ext cx="472440" cy="4690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3352</xdr:rowOff>
    </xdr:from>
    <xdr:to>
      <xdr:col>2</xdr:col>
      <xdr:colOff>0</xdr:colOff>
      <xdr:row>25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557D5DD-38E7-40A6-A780-BD8EC2F5E6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739932"/>
          <a:ext cx="472440" cy="4690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</xdr:col>
      <xdr:colOff>0</xdr:colOff>
      <xdr:row>27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9690947F-8BBB-4D73-818A-5E247FB45B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6814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1</xdr:rowOff>
    </xdr:from>
    <xdr:to>
      <xdr:col>2</xdr:col>
      <xdr:colOff>0</xdr:colOff>
      <xdr:row>28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7E73EB2-626C-4983-88ED-E493B4ABEC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15390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29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89AFEA6-35BC-4CB6-AC71-CBBDB69885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6263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2</xdr:col>
      <xdr:colOff>0</xdr:colOff>
      <xdr:row>30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31FA0B1-F334-4395-A606-7D4BF57FA8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0987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2</xdr:col>
      <xdr:colOff>0</xdr:colOff>
      <xdr:row>31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4F64D22-0C28-4709-9846-9B3520DA04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5712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</xdr:rowOff>
    </xdr:from>
    <xdr:to>
      <xdr:col>2</xdr:col>
      <xdr:colOff>0</xdr:colOff>
      <xdr:row>32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D8FB570-77F9-4F1B-AEE4-1F68999331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04366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2</xdr:col>
      <xdr:colOff>0</xdr:colOff>
      <xdr:row>33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5E0F6AE-C95C-4E4C-B6DC-5EAB679B60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51610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0</xdr:colOff>
      <xdr:row>34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07E4EC6-DE60-410B-ABCB-9A3062C2BD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9885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</xdr:col>
      <xdr:colOff>0</xdr:colOff>
      <xdr:row>35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B33D38B-4CB9-4DE6-A2A1-F3939F988B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4609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</xdr:col>
      <xdr:colOff>0</xdr:colOff>
      <xdr:row>36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F0C5E46-6124-4835-9C19-68AB83990F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9334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1</xdr:rowOff>
    </xdr:from>
    <xdr:to>
      <xdr:col>2</xdr:col>
      <xdr:colOff>0</xdr:colOff>
      <xdr:row>38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E7C4046D-4F01-4804-931B-42E8F1C0A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87830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1</xdr:rowOff>
    </xdr:from>
    <xdr:to>
      <xdr:col>2</xdr:col>
      <xdr:colOff>0</xdr:colOff>
      <xdr:row>41</xdr:row>
      <xdr:rowOff>1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E840B30-52CC-4FED-A235-52D81BBFEF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29562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</xdr:col>
      <xdr:colOff>0</xdr:colOff>
      <xdr:row>44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78B842E-3B85-4AC3-92FE-9DA5DE0E69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7129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2</xdr:col>
      <xdr:colOff>0</xdr:colOff>
      <xdr:row>45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CADCCD-41A1-496C-8810-E2F07C28DA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1853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2</xdr:col>
      <xdr:colOff>0</xdr:colOff>
      <xdr:row>46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97C5AA0-1D6B-41C8-A529-C8C31E80C6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6578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</xdr:col>
      <xdr:colOff>0</xdr:colOff>
      <xdr:row>47</xdr:row>
      <xdr:rowOff>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BEC4A3F-BBC2-4F75-8D77-AC81D259DC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1302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2</xdr:col>
      <xdr:colOff>0</xdr:colOff>
      <xdr:row>48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76C6E80D-029F-418A-B87B-51C789E03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6027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2</xdr:col>
      <xdr:colOff>0</xdr:colOff>
      <xdr:row>50</xdr:row>
      <xdr:rowOff>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E1882E1-EBD0-4FBB-82AE-3753F9B65A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5475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</xdr:col>
      <xdr:colOff>0</xdr:colOff>
      <xdr:row>51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74427B58-36D3-4D86-9D54-833AE4602A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0200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</xdr:col>
      <xdr:colOff>0</xdr:colOff>
      <xdr:row>52</xdr:row>
      <xdr:rowOff>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E22BDC96-4190-4FBA-8AB1-2D27145427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4924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1</xdr:rowOff>
    </xdr:from>
    <xdr:to>
      <xdr:col>2</xdr:col>
      <xdr:colOff>0</xdr:colOff>
      <xdr:row>53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40584D90-048E-4076-AD31-E1146036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96490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1</xdr:rowOff>
    </xdr:from>
    <xdr:to>
      <xdr:col>2</xdr:col>
      <xdr:colOff>0</xdr:colOff>
      <xdr:row>54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4EC0463B-2FFC-4C4A-950A-5FE4ABB151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43734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1</xdr:rowOff>
    </xdr:from>
    <xdr:to>
      <xdr:col>2</xdr:col>
      <xdr:colOff>0</xdr:colOff>
      <xdr:row>55</xdr:row>
      <xdr:rowOff>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E9C33953-9BDC-4515-BA39-40BEBC475E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90978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3352</xdr:rowOff>
    </xdr:from>
    <xdr:to>
      <xdr:col>2</xdr:col>
      <xdr:colOff>0</xdr:colOff>
      <xdr:row>57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263CD7DC-4479-40DF-8B3B-4ECF79B41A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858012"/>
          <a:ext cx="472440" cy="4690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3352</xdr:rowOff>
    </xdr:from>
    <xdr:to>
      <xdr:col>2</xdr:col>
      <xdr:colOff>0</xdr:colOff>
      <xdr:row>58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281148AA-7C25-439C-8F89-8B4F2EEE5F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r:link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330452"/>
          <a:ext cx="472440" cy="4690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2</xdr:col>
      <xdr:colOff>0</xdr:colOff>
      <xdr:row>59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1581940-C501-45ED-95CE-6266AC5ABA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r:link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7995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2</xdr:col>
      <xdr:colOff>0</xdr:colOff>
      <xdr:row>61</xdr:row>
      <xdr:rowOff>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59DC039E-FC5F-4CD8-9C0C-A60FB29222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r:link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7444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2</xdr:col>
      <xdr:colOff>0</xdr:colOff>
      <xdr:row>62</xdr:row>
      <xdr:rowOff>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C035F18D-61A8-41A1-AD32-93614581F3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r:link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2168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2</xdr:col>
      <xdr:colOff>0</xdr:colOff>
      <xdr:row>64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DFE53D48-7AAF-475F-9ED0-BEAE747FD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r:link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1617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2</xdr:col>
      <xdr:colOff>0</xdr:colOff>
      <xdr:row>66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3B344D49-8622-4AD8-8D3C-6DAA3C0D82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r:link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1066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2</xdr:col>
      <xdr:colOff>0</xdr:colOff>
      <xdr:row>66</xdr:row>
      <xdr:rowOff>472439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ADC5CDDA-526B-4624-B2C0-E372233C48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r:link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579060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1</xdr:rowOff>
    </xdr:from>
    <xdr:to>
      <xdr:col>2</xdr:col>
      <xdr:colOff>0</xdr:colOff>
      <xdr:row>68</xdr:row>
      <xdr:rowOff>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10808E2D-7D39-4FF1-AD37-FC74E6099A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r:link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05150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3352</xdr:rowOff>
    </xdr:from>
    <xdr:to>
      <xdr:col>2</xdr:col>
      <xdr:colOff>0</xdr:colOff>
      <xdr:row>69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72E46B28-9CF1-46D1-BAA7-D6C3B17A78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r:link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527292"/>
          <a:ext cx="472440" cy="4690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3352</xdr:rowOff>
    </xdr:from>
    <xdr:to>
      <xdr:col>2</xdr:col>
      <xdr:colOff>0</xdr:colOff>
      <xdr:row>70</xdr:row>
      <xdr:rowOff>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6CA1C19D-E59B-46A7-A8E7-3E5A42E4FF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 r:link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999732"/>
          <a:ext cx="472440" cy="4690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3352</xdr:rowOff>
    </xdr:from>
    <xdr:to>
      <xdr:col>2</xdr:col>
      <xdr:colOff>0</xdr:colOff>
      <xdr:row>71</xdr:row>
      <xdr:rowOff>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5266B7FD-308B-459B-B1BA-8E63E1A9E9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r:link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472172"/>
          <a:ext cx="472440" cy="4690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</xdr:col>
      <xdr:colOff>0</xdr:colOff>
      <xdr:row>73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A04A579C-1AFC-45BB-AC7E-B6A8849F7A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r:link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4137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2</xdr:col>
      <xdr:colOff>0</xdr:colOff>
      <xdr:row>74</xdr:row>
      <xdr:rowOff>0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ED62CC6C-63A2-4779-8A75-8BD2F14308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r:link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8861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</xdr:col>
      <xdr:colOff>0</xdr:colOff>
      <xdr:row>75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0B0806D2-6F50-44C5-A8CF-23189637D0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r:link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3585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</xdr:col>
      <xdr:colOff>0</xdr:colOff>
      <xdr:row>77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8B87A06F-0D9B-4D96-B1EF-F856F5A69D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r:link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3034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</xdr:col>
      <xdr:colOff>0</xdr:colOff>
      <xdr:row>78</xdr:row>
      <xdr:rowOff>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CDF66307-041D-422A-B2F2-BD8B04A2CD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r:link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7759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1</xdr:rowOff>
    </xdr:from>
    <xdr:to>
      <xdr:col>2</xdr:col>
      <xdr:colOff>0</xdr:colOff>
      <xdr:row>95</xdr:row>
      <xdr:rowOff>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8DCA2AB9-CAD9-4E49-922B-5E22E9B0FE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r:link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624834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0</xdr:rowOff>
    </xdr:from>
    <xdr:to>
      <xdr:col>2</xdr:col>
      <xdr:colOff>0</xdr:colOff>
      <xdr:row>98</xdr:row>
      <xdr:rowOff>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BD679500-986D-4158-9783-D7864E8717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r:link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76656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</xdr:col>
      <xdr:colOff>0</xdr:colOff>
      <xdr:row>99</xdr:row>
      <xdr:rowOff>0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87D32FA2-9BA7-40B6-9C98-E4A8D90C0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r:link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1381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1</xdr:rowOff>
    </xdr:from>
    <xdr:to>
      <xdr:col>2</xdr:col>
      <xdr:colOff>0</xdr:colOff>
      <xdr:row>101</xdr:row>
      <xdr:rowOff>0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2A4D778D-4C2B-4876-9EB3-996083AB4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r:link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61054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1</xdr:rowOff>
    </xdr:from>
    <xdr:to>
      <xdr:col>2</xdr:col>
      <xdr:colOff>0</xdr:colOff>
      <xdr:row>102</xdr:row>
      <xdr:rowOff>0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78AE2F60-6E33-486E-8E27-7B7658982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r:link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08298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3351</xdr:rowOff>
    </xdr:from>
    <xdr:to>
      <xdr:col>2</xdr:col>
      <xdr:colOff>0</xdr:colOff>
      <xdr:row>104</xdr:row>
      <xdr:rowOff>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AA78E2CA-D5F6-4523-8E5D-84F63AD626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r:link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558771"/>
          <a:ext cx="472440" cy="4690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2</xdr:col>
      <xdr:colOff>0</xdr:colOff>
      <xdr:row>106</xdr:row>
      <xdr:rowOff>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D412071D-38D7-4F0D-A674-6535DE75D3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r:link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9727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2</xdr:col>
      <xdr:colOff>0</xdr:colOff>
      <xdr:row>108</xdr:row>
      <xdr:rowOff>0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3F9C900A-F12F-46D6-BC6C-2F5C4817DD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r:link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9176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3442</xdr:rowOff>
    </xdr:from>
    <xdr:to>
      <xdr:col>2</xdr:col>
      <xdr:colOff>0</xdr:colOff>
      <xdr:row>110</xdr:row>
      <xdr:rowOff>0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8B4367A-3DDB-4E3D-A69E-F5DBCC2FA9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r:link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865942"/>
          <a:ext cx="472440" cy="46899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0</xdr:rowOff>
    </xdr:from>
    <xdr:to>
      <xdr:col>2</xdr:col>
      <xdr:colOff>0</xdr:colOff>
      <xdr:row>112</xdr:row>
      <xdr:rowOff>0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91BA7819-1DFE-42F6-9041-DFA478E24A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r:link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38073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2</xdr:col>
      <xdr:colOff>0</xdr:colOff>
      <xdr:row>113</xdr:row>
      <xdr:rowOff>0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E121727A-2A20-4832-82F0-EDED1BD2BA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r:link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42798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2</xdr:col>
      <xdr:colOff>0</xdr:colOff>
      <xdr:row>113</xdr:row>
      <xdr:rowOff>470681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82BBA4F3-4121-4A1C-B7AF-93BB89F1E2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r:link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4752260"/>
          <a:ext cx="472440" cy="4706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0</xdr:rowOff>
    </xdr:from>
    <xdr:to>
      <xdr:col>2</xdr:col>
      <xdr:colOff>0</xdr:colOff>
      <xdr:row>118</xdr:row>
      <xdr:rowOff>0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3B1AFC4C-4F33-4DCF-B44B-4FD653D8D8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r:link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66420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0</xdr:rowOff>
    </xdr:from>
    <xdr:to>
      <xdr:col>2</xdr:col>
      <xdr:colOff>0</xdr:colOff>
      <xdr:row>119</xdr:row>
      <xdr:rowOff>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D99ABFAA-0CF8-4460-9358-BB4F1BD8F6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r:link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71144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</xdr:col>
      <xdr:colOff>0</xdr:colOff>
      <xdr:row>120</xdr:row>
      <xdr:rowOff>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EE62FDDB-A9CE-4442-822A-B02932373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r:link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75869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1</xdr:rowOff>
    </xdr:from>
    <xdr:to>
      <xdr:col>2</xdr:col>
      <xdr:colOff>0</xdr:colOff>
      <xdr:row>121</xdr:row>
      <xdr:rowOff>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55754F70-F625-4D3F-A277-FC1214E76E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r:link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805934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1</xdr:rowOff>
    </xdr:from>
    <xdr:to>
      <xdr:col>2</xdr:col>
      <xdr:colOff>0</xdr:colOff>
      <xdr:row>123</xdr:row>
      <xdr:rowOff>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58B02207-5C34-480C-98D6-50FB742B70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r:link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900422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1</xdr:rowOff>
    </xdr:from>
    <xdr:to>
      <xdr:col>2</xdr:col>
      <xdr:colOff>0</xdr:colOff>
      <xdr:row>125</xdr:row>
      <xdr:rowOff>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AC0E6E2A-AE6C-4A5A-8E94-F84E8A6AD8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r:link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994910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1</xdr:rowOff>
    </xdr:from>
    <xdr:to>
      <xdr:col>2</xdr:col>
      <xdr:colOff>0</xdr:colOff>
      <xdr:row>126</xdr:row>
      <xdr:rowOff>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0FB634A-31EE-4495-922D-5135BE67D1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r:link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042154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1089</xdr:colOff>
      <xdr:row>126</xdr:row>
      <xdr:rowOff>1</xdr:rowOff>
    </xdr:from>
    <xdr:to>
      <xdr:col>2</xdr:col>
      <xdr:colOff>0</xdr:colOff>
      <xdr:row>127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FAE9A781-C5B4-47DA-81E5-F7E68533B1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r:link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229" y="50893981"/>
          <a:ext cx="471351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2</xdr:col>
      <xdr:colOff>0</xdr:colOff>
      <xdr:row>130</xdr:row>
      <xdr:rowOff>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C63AC66F-5C44-40AE-91F4-A156B1A54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r:link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23113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2</xdr:rowOff>
    </xdr:from>
    <xdr:to>
      <xdr:col>2</xdr:col>
      <xdr:colOff>0</xdr:colOff>
      <xdr:row>132</xdr:row>
      <xdr:rowOff>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A018103-5420-475B-87C6-C06825A432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r:link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256182"/>
          <a:ext cx="472440" cy="4724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1</xdr:rowOff>
    </xdr:from>
    <xdr:to>
      <xdr:col>2</xdr:col>
      <xdr:colOff>0</xdr:colOff>
      <xdr:row>135</xdr:row>
      <xdr:rowOff>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5620A758-4599-48D4-BD37-83AA4E23FE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r:link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223254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2</xdr:col>
      <xdr:colOff>0</xdr:colOff>
      <xdr:row>137</xdr:row>
      <xdr:rowOff>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EA8B5F34-B62A-45C8-8075-E10211860E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r:link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56183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2</xdr:col>
      <xdr:colOff>0</xdr:colOff>
      <xdr:row>139</xdr:row>
      <xdr:rowOff>0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8D08F9B6-E258-4E58-A5D7-09AB001975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r:link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65632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</xdr:row>
      <xdr:rowOff>0</xdr:rowOff>
    </xdr:from>
    <xdr:to>
      <xdr:col>2</xdr:col>
      <xdr:colOff>0</xdr:colOff>
      <xdr:row>140</xdr:row>
      <xdr:rowOff>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EA1CC87A-E5C5-417C-8B7D-F05E4B5396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r:link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70357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2</xdr:col>
      <xdr:colOff>0</xdr:colOff>
      <xdr:row>141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D5D847E1-98E8-4509-BBF2-E42DAECEA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r:link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75081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</xdr:col>
      <xdr:colOff>0</xdr:colOff>
      <xdr:row>142</xdr:row>
      <xdr:rowOff>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8D65FAB8-3E73-4F06-AD8C-EBE887BAE2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r:link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79805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1125</xdr:rowOff>
    </xdr:from>
    <xdr:to>
      <xdr:col>2</xdr:col>
      <xdr:colOff>0</xdr:colOff>
      <xdr:row>145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C7EDBC94-D74F-4743-829B-062F0ABEBB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r:link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399025"/>
          <a:ext cx="472440" cy="4713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450</xdr:rowOff>
    </xdr:from>
    <xdr:to>
      <xdr:col>2</xdr:col>
      <xdr:colOff>0</xdr:colOff>
      <xdr:row>146</xdr:row>
      <xdr:rowOff>0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CB989368-5D94-4141-BD22-59285C1270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r:link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870790"/>
          <a:ext cx="472440" cy="4719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773</xdr:rowOff>
    </xdr:from>
    <xdr:to>
      <xdr:col>2</xdr:col>
      <xdr:colOff>0</xdr:colOff>
      <xdr:row>148</xdr:row>
      <xdr:rowOff>1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2CA67A17-3CBB-4221-B6FD-7F14FE48F4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r:link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0815993"/>
          <a:ext cx="472440" cy="4716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448</xdr:rowOff>
    </xdr:from>
    <xdr:to>
      <xdr:col>2</xdr:col>
      <xdr:colOff>0</xdr:colOff>
      <xdr:row>149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DE6585E6-82AF-4C4C-BA92-CCFA9B3ED2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r:link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1288108"/>
          <a:ext cx="472440" cy="47199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3</xdr:rowOff>
    </xdr:from>
    <xdr:to>
      <xdr:col>2</xdr:col>
      <xdr:colOff>0</xdr:colOff>
      <xdr:row>151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6482BFFC-8DEB-486C-94B8-69901B913E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r:link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2232543"/>
          <a:ext cx="472440" cy="4724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0</xdr:rowOff>
    </xdr:from>
    <xdr:to>
      <xdr:col>2</xdr:col>
      <xdr:colOff>0</xdr:colOff>
      <xdr:row>154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E18249E-801E-407B-A188-930F6BA24B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r:link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36498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154</xdr:row>
      <xdr:rowOff>0</xdr:rowOff>
    </xdr:from>
    <xdr:to>
      <xdr:col>2</xdr:col>
      <xdr:colOff>0</xdr:colOff>
      <xdr:row>154</xdr:row>
      <xdr:rowOff>464373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AE1B0D0F-4710-4BF5-B2E3-4988EABD89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r:link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64122300"/>
          <a:ext cx="471267" cy="4643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1</xdr:rowOff>
    </xdr:from>
    <xdr:to>
      <xdr:col>2</xdr:col>
      <xdr:colOff>0</xdr:colOff>
      <xdr:row>156</xdr:row>
      <xdr:rowOff>1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3EE67D44-9100-44EF-8C94-375C3FABC6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r:link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459474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2</xdr:rowOff>
    </xdr:from>
    <xdr:to>
      <xdr:col>2</xdr:col>
      <xdr:colOff>0</xdr:colOff>
      <xdr:row>157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E45DDF0D-B051-4367-BD56-C4E4A43597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r:link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5067182"/>
          <a:ext cx="472440" cy="4724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2</xdr:col>
      <xdr:colOff>0</xdr:colOff>
      <xdr:row>158</xdr:row>
      <xdr:rowOff>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5E0C77EE-8C98-4D5F-8156-39E46D96C1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r:link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55396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</xdr:row>
      <xdr:rowOff>0</xdr:rowOff>
    </xdr:from>
    <xdr:to>
      <xdr:col>2</xdr:col>
      <xdr:colOff>0</xdr:colOff>
      <xdr:row>160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DFD054D2-B051-439C-ACD2-63F0576589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r:link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64845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</xdr:row>
      <xdr:rowOff>0</xdr:rowOff>
    </xdr:from>
    <xdr:to>
      <xdr:col>2</xdr:col>
      <xdr:colOff>0</xdr:colOff>
      <xdr:row>161</xdr:row>
      <xdr:rowOff>0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854A1F7F-A85B-4F3E-82DC-546BEC4400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r:link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69569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162</xdr:row>
      <xdr:rowOff>1</xdr:rowOff>
    </xdr:from>
    <xdr:to>
      <xdr:col>2</xdr:col>
      <xdr:colOff>0</xdr:colOff>
      <xdr:row>163</xdr:row>
      <xdr:rowOff>1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CA18BDFC-A966-41A8-9301-FDF7C2FD5A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r:link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790182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1</xdr:rowOff>
    </xdr:from>
    <xdr:to>
      <xdr:col>2</xdr:col>
      <xdr:colOff>0</xdr:colOff>
      <xdr:row>165</xdr:row>
      <xdr:rowOff>1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FE06B977-7AE1-4B32-B081-40DEE6B8E3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r:link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84670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165</xdr:row>
      <xdr:rowOff>0</xdr:rowOff>
    </xdr:from>
    <xdr:to>
      <xdr:col>2</xdr:col>
      <xdr:colOff>0</xdr:colOff>
      <xdr:row>166</xdr:row>
      <xdr:rowOff>0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BCECA62A-D72B-4EAE-9CC3-75C2C91710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r:link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3191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1</xdr:rowOff>
    </xdr:from>
    <xdr:to>
      <xdr:col>2</xdr:col>
      <xdr:colOff>0</xdr:colOff>
      <xdr:row>167</xdr:row>
      <xdr:rowOff>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0049241-4CFA-4849-9E86-9AFCA2D996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r:link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79158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169</xdr:row>
      <xdr:rowOff>0</xdr:rowOff>
    </xdr:from>
    <xdr:to>
      <xdr:col>2</xdr:col>
      <xdr:colOff>0</xdr:colOff>
      <xdr:row>170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862F8553-A85B-4F55-8624-FBE14B5DE0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r:link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92403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</xdr:col>
      <xdr:colOff>0</xdr:colOff>
      <xdr:row>172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0E9783E9-4577-46E8-AAC1-9535F20EAF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r:link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12089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1</xdr:rowOff>
    </xdr:from>
    <xdr:to>
      <xdr:col>2</xdr:col>
      <xdr:colOff>0</xdr:colOff>
      <xdr:row>173</xdr:row>
      <xdr:rowOff>1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B6BB5431-D249-48AB-9301-7F4CD9223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 r:link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168134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173</xdr:row>
      <xdr:rowOff>449</xdr:rowOff>
    </xdr:from>
    <xdr:to>
      <xdr:col>2</xdr:col>
      <xdr:colOff>0</xdr:colOff>
      <xdr:row>174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AC91F629-F81A-4120-9518-AF5481FE96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 r:link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2154229"/>
          <a:ext cx="472440" cy="4719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176</xdr:row>
      <xdr:rowOff>0</xdr:rowOff>
    </xdr:from>
    <xdr:to>
      <xdr:col>2</xdr:col>
      <xdr:colOff>0</xdr:colOff>
      <xdr:row>177</xdr:row>
      <xdr:rowOff>0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9EC4D0B3-E6FB-43CC-898B-B38D93CA0F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 r:link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35711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177</xdr:row>
      <xdr:rowOff>0</xdr:rowOff>
    </xdr:from>
    <xdr:to>
      <xdr:col>2</xdr:col>
      <xdr:colOff>0</xdr:colOff>
      <xdr:row>178</xdr:row>
      <xdr:rowOff>0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F4817245-0EAC-485A-A432-2B9D39B53C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 r:link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40435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</xdr:row>
      <xdr:rowOff>1</xdr:rowOff>
    </xdr:from>
    <xdr:to>
      <xdr:col>2</xdr:col>
      <xdr:colOff>0</xdr:colOff>
      <xdr:row>180</xdr:row>
      <xdr:rowOff>1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E3AFC7A3-CA38-40B2-8E82-7C0C0AA2CB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 r:link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498842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</xdr:row>
      <xdr:rowOff>0</xdr:rowOff>
    </xdr:from>
    <xdr:to>
      <xdr:col>2</xdr:col>
      <xdr:colOff>0</xdr:colOff>
      <xdr:row>183</xdr:row>
      <xdr:rowOff>0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AD57BB9C-8C5D-42B8-AA7B-7133E1B3B3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 r:link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64057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</xdr:col>
      <xdr:colOff>0</xdr:colOff>
      <xdr:row>184</xdr:row>
      <xdr:rowOff>0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94E70F52-FBEC-4B14-AF1A-1A665B11BB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 r:link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68781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463061</xdr:rowOff>
    </xdr:from>
    <xdr:to>
      <xdr:col>2</xdr:col>
      <xdr:colOff>0</xdr:colOff>
      <xdr:row>186</xdr:row>
      <xdr:rowOff>463060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53F65FA2-6B8D-46DA-8D96-87670D7EF2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 r:link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81368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</xdr:row>
      <xdr:rowOff>0</xdr:rowOff>
    </xdr:from>
    <xdr:to>
      <xdr:col>2</xdr:col>
      <xdr:colOff>0</xdr:colOff>
      <xdr:row>191</xdr:row>
      <xdr:rowOff>0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110F79DA-EE3B-45AF-9900-92D734C369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 r:link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97128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229</xdr:row>
      <xdr:rowOff>0</xdr:rowOff>
    </xdr:from>
    <xdr:to>
      <xdr:col>1</xdr:col>
      <xdr:colOff>441961</xdr:colOff>
      <xdr:row>229</xdr:row>
      <xdr:rowOff>462734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35CA1299-F924-4991-99E8-CB5D1AF884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3832" y="53953747"/>
          <a:ext cx="464730" cy="4627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2</xdr:col>
      <xdr:colOff>0</xdr:colOff>
      <xdr:row>194</xdr:row>
      <xdr:rowOff>0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72E4F61E-E86E-4F01-A9CA-0EC870A2C6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 r:link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11301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1</xdr:rowOff>
    </xdr:from>
    <xdr:to>
      <xdr:col>2</xdr:col>
      <xdr:colOff>0</xdr:colOff>
      <xdr:row>196</xdr:row>
      <xdr:rowOff>1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681E797C-923D-4CF0-9A45-9AB4837AF5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 r:link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07502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1</xdr:rowOff>
    </xdr:from>
    <xdr:to>
      <xdr:col>2</xdr:col>
      <xdr:colOff>0</xdr:colOff>
      <xdr:row>197</xdr:row>
      <xdr:rowOff>1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EA96C1E3-E23F-46C5-BF75-69C363E2AD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 r:link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54746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197</xdr:row>
      <xdr:rowOff>0</xdr:rowOff>
    </xdr:from>
    <xdr:to>
      <xdr:col>2</xdr:col>
      <xdr:colOff>0</xdr:colOff>
      <xdr:row>198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97E1CD3A-B3F4-4408-976C-34B67A0EDF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 r:link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30199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198</xdr:row>
      <xdr:rowOff>0</xdr:rowOff>
    </xdr:from>
    <xdr:to>
      <xdr:col>2</xdr:col>
      <xdr:colOff>0</xdr:colOff>
      <xdr:row>199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9E765A0B-370D-42C3-84D4-5183D26461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 r:link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34923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0</xdr:rowOff>
    </xdr:from>
    <xdr:to>
      <xdr:col>2</xdr:col>
      <xdr:colOff>0</xdr:colOff>
      <xdr:row>200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20E0D4A2-9ADC-4CE6-9FE1-D0379EA2FF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 r:link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39647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</xdr:col>
      <xdr:colOff>0</xdr:colOff>
      <xdr:row>202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285D2AE-E8F2-4F4E-9C80-99606CFBE9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 r:link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9096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205</xdr:row>
      <xdr:rowOff>0</xdr:rowOff>
    </xdr:from>
    <xdr:to>
      <xdr:col>2</xdr:col>
      <xdr:colOff>0</xdr:colOff>
      <xdr:row>206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D2FE31A4-73D6-4F97-AFCC-001FCF0FF4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3" r:link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67994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2</xdr:rowOff>
    </xdr:from>
    <xdr:to>
      <xdr:col>2</xdr:col>
      <xdr:colOff>0</xdr:colOff>
      <xdr:row>207</xdr:row>
      <xdr:rowOff>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0C28F469-14F3-465A-A6BF-0FF0123DD3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5" r:link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271862"/>
          <a:ext cx="472440" cy="4724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1</xdr:rowOff>
    </xdr:from>
    <xdr:to>
      <xdr:col>2</xdr:col>
      <xdr:colOff>0</xdr:colOff>
      <xdr:row>208</xdr:row>
      <xdr:rowOff>1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EDB63A44-82F4-4358-9D86-C6CB31A9AE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7" r:link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74430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</xdr:row>
      <xdr:rowOff>0</xdr:rowOff>
    </xdr:from>
    <xdr:to>
      <xdr:col>2</xdr:col>
      <xdr:colOff>0</xdr:colOff>
      <xdr:row>209</xdr:row>
      <xdr:rowOff>0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6FB5C666-30B5-499B-9E06-5F14D581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9" r:link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82167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211</xdr:row>
      <xdr:rowOff>0</xdr:rowOff>
    </xdr:from>
    <xdr:to>
      <xdr:col>2</xdr:col>
      <xdr:colOff>0</xdr:colOff>
      <xdr:row>212</xdr:row>
      <xdr:rowOff>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E74AA5AA-CECF-4319-BBC1-A6A28CA418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1" r:link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91616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0</xdr:rowOff>
    </xdr:from>
    <xdr:to>
      <xdr:col>2</xdr:col>
      <xdr:colOff>0</xdr:colOff>
      <xdr:row>213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76B41F2C-6E75-4EB4-B896-FDE2DC18A8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3" r:link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96340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1</xdr:rowOff>
    </xdr:from>
    <xdr:to>
      <xdr:col>2</xdr:col>
      <xdr:colOff>0</xdr:colOff>
      <xdr:row>214</xdr:row>
      <xdr:rowOff>1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7F7F8A08-8A90-47C2-9543-FE2BD8BDFC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5" r:link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10650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2</xdr:col>
      <xdr:colOff>0</xdr:colOff>
      <xdr:row>215</xdr:row>
      <xdr:rowOff>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2BACC056-2AE6-404F-826B-6249BEA87E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7" r:link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5789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215</xdr:row>
      <xdr:rowOff>1</xdr:rowOff>
    </xdr:from>
    <xdr:to>
      <xdr:col>2</xdr:col>
      <xdr:colOff>0</xdr:colOff>
      <xdr:row>216</xdr:row>
      <xdr:rowOff>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DCFEC42-A683-4790-A791-36078ADA23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9" r:link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152382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2</xdr:col>
      <xdr:colOff>0</xdr:colOff>
      <xdr:row>217</xdr:row>
      <xdr:rowOff>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B5751A4C-35BA-4C7D-8FFF-1206321E93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1" r:link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19962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217</xdr:row>
      <xdr:rowOff>0</xdr:rowOff>
    </xdr:from>
    <xdr:to>
      <xdr:col>2</xdr:col>
      <xdr:colOff>0</xdr:colOff>
      <xdr:row>218</xdr:row>
      <xdr:rowOff>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3EC2F996-623B-4643-8F23-43CB4DC9C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3" r:link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24687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219</xdr:row>
      <xdr:rowOff>0</xdr:rowOff>
    </xdr:from>
    <xdr:to>
      <xdr:col>2</xdr:col>
      <xdr:colOff>0</xdr:colOff>
      <xdr:row>220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757E0160-9FFE-404D-B05B-5711C24971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5" r:link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34135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221</xdr:row>
      <xdr:rowOff>0</xdr:rowOff>
    </xdr:from>
    <xdr:to>
      <xdr:col>2</xdr:col>
      <xdr:colOff>0</xdr:colOff>
      <xdr:row>222</xdr:row>
      <xdr:rowOff>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DC1F0046-874A-4E45-BD76-9E4D0977EA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7" r:link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43584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2</xdr:col>
      <xdr:colOff>0</xdr:colOff>
      <xdr:row>223</xdr:row>
      <xdr:rowOff>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1206A138-831D-4F67-93C6-EB21D73711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9" r:link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48309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0</xdr:rowOff>
    </xdr:from>
    <xdr:to>
      <xdr:col>2</xdr:col>
      <xdr:colOff>0</xdr:colOff>
      <xdr:row>226</xdr:row>
      <xdr:rowOff>0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BD67769B-B3C7-4E63-AD7A-8EFB63D0EF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1" r:link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2482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</xdr:row>
      <xdr:rowOff>0</xdr:rowOff>
    </xdr:from>
    <xdr:to>
      <xdr:col>2</xdr:col>
      <xdr:colOff>0</xdr:colOff>
      <xdr:row>228</xdr:row>
      <xdr:rowOff>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0A184CF4-2604-4E2F-B526-614591F979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3" r:link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1931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229</xdr:row>
      <xdr:rowOff>0</xdr:rowOff>
    </xdr:from>
    <xdr:to>
      <xdr:col>2</xdr:col>
      <xdr:colOff>0</xdr:colOff>
      <xdr:row>230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C707809B-E474-4A3E-AD61-4E7165C02E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5" r:link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81379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230</xdr:row>
      <xdr:rowOff>1</xdr:rowOff>
    </xdr:from>
    <xdr:to>
      <xdr:col>2</xdr:col>
      <xdr:colOff>0</xdr:colOff>
      <xdr:row>231</xdr:row>
      <xdr:rowOff>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49B0752B-1E99-48A8-B2EC-D12C242EB5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7" r:link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861042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231</xdr:row>
      <xdr:rowOff>1759</xdr:rowOff>
    </xdr:from>
    <xdr:to>
      <xdr:col>2</xdr:col>
      <xdr:colOff>0</xdr:colOff>
      <xdr:row>232</xdr:row>
      <xdr:rowOff>0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C54F4A1B-5533-464C-ABCC-E82B6E5330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9" r:link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9084619"/>
          <a:ext cx="472440" cy="4706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233</xdr:row>
      <xdr:rowOff>0</xdr:rowOff>
    </xdr:from>
    <xdr:to>
      <xdr:col>2</xdr:col>
      <xdr:colOff>0</xdr:colOff>
      <xdr:row>234</xdr:row>
      <xdr:rowOff>0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1BB2A651-B244-4FAF-96D0-B30DAD83B1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1" r:link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0277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</xdr:row>
      <xdr:rowOff>0</xdr:rowOff>
    </xdr:from>
    <xdr:to>
      <xdr:col>2</xdr:col>
      <xdr:colOff>0</xdr:colOff>
      <xdr:row>235</xdr:row>
      <xdr:rowOff>0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9711B08D-A282-41BC-87CF-E36ECDE192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3" r:link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5001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2</xdr:rowOff>
    </xdr:from>
    <xdr:to>
      <xdr:col>2</xdr:col>
      <xdr:colOff>0</xdr:colOff>
      <xdr:row>236</xdr:row>
      <xdr:rowOff>0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E18CE19F-35F0-46D7-8B80-57014FC058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5" r:link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972622"/>
          <a:ext cx="472440" cy="4724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236</xdr:row>
      <xdr:rowOff>0</xdr:rowOff>
    </xdr:from>
    <xdr:to>
      <xdr:col>2</xdr:col>
      <xdr:colOff>0</xdr:colOff>
      <xdr:row>237</xdr:row>
      <xdr:rowOff>0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77B216E9-0C05-4650-93C9-82B25DACA7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7" r:link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14450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2</xdr:col>
      <xdr:colOff>0</xdr:colOff>
      <xdr:row>238</xdr:row>
      <xdr:rowOff>0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BEE5459F-18F7-413B-9181-6EA0F4AB3C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9" r:link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19175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238</xdr:row>
      <xdr:rowOff>0</xdr:rowOff>
    </xdr:from>
    <xdr:to>
      <xdr:col>2</xdr:col>
      <xdr:colOff>0</xdr:colOff>
      <xdr:row>239</xdr:row>
      <xdr:rowOff>0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30FA562E-5F8D-4119-9739-546293E2C4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1" r:link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23899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239</xdr:row>
      <xdr:rowOff>1</xdr:rowOff>
    </xdr:from>
    <xdr:to>
      <xdr:col>2</xdr:col>
      <xdr:colOff>0</xdr:colOff>
      <xdr:row>240</xdr:row>
      <xdr:rowOff>1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FDD08BD3-B5D9-49D4-92E7-2EDA43C3EE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3" r:link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286238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240</xdr:row>
      <xdr:rowOff>0</xdr:rowOff>
    </xdr:from>
    <xdr:to>
      <xdr:col>2</xdr:col>
      <xdr:colOff>0</xdr:colOff>
      <xdr:row>241</xdr:row>
      <xdr:rowOff>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714679F1-C45B-4553-849C-87DE92BF4D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5" r:link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3348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242</xdr:row>
      <xdr:rowOff>0</xdr:rowOff>
    </xdr:from>
    <xdr:to>
      <xdr:col>2</xdr:col>
      <xdr:colOff>0</xdr:colOff>
      <xdr:row>243</xdr:row>
      <xdr:rowOff>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31A372E5-4472-4592-AE05-D89A92AB4E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7" r:link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42797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2</xdr:col>
      <xdr:colOff>0</xdr:colOff>
      <xdr:row>244</xdr:row>
      <xdr:rowOff>0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9E5EBA38-1A07-48F1-830B-584B3688D6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9" r:link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47521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244</xdr:row>
      <xdr:rowOff>1</xdr:rowOff>
    </xdr:from>
    <xdr:to>
      <xdr:col>2</xdr:col>
      <xdr:colOff>0</xdr:colOff>
      <xdr:row>245</xdr:row>
      <xdr:rowOff>1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6625C2C4-83AE-4B70-A0B2-E0229D6E65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1" r:link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22458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245</xdr:row>
      <xdr:rowOff>463061</xdr:rowOff>
    </xdr:from>
    <xdr:to>
      <xdr:col>2</xdr:col>
      <xdr:colOff>0</xdr:colOff>
      <xdr:row>246</xdr:row>
      <xdr:rowOff>463060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A80387FD-2175-4348-B37A-B9F08438C9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3" r:link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616008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246</xdr:row>
      <xdr:rowOff>462829</xdr:rowOff>
    </xdr:from>
    <xdr:to>
      <xdr:col>2</xdr:col>
      <xdr:colOff>0</xdr:colOff>
      <xdr:row>248</xdr:row>
      <xdr:rowOff>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45E68B5E-A543-4AF8-8492-98949B1C7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5" r:link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6632289"/>
          <a:ext cx="472440" cy="4820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248</xdr:row>
      <xdr:rowOff>0</xdr:rowOff>
    </xdr:from>
    <xdr:to>
      <xdr:col>2</xdr:col>
      <xdr:colOff>0</xdr:colOff>
      <xdr:row>249</xdr:row>
      <xdr:rowOff>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360D0DD3-0A9A-4EAE-9358-B44B5896A3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7" r:link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71143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249</xdr:row>
      <xdr:rowOff>0</xdr:rowOff>
    </xdr:from>
    <xdr:to>
      <xdr:col>2</xdr:col>
      <xdr:colOff>0</xdr:colOff>
      <xdr:row>250</xdr:row>
      <xdr:rowOff>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0A6C2048-A458-48BA-B720-13702E922A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9" r:link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75867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251</xdr:row>
      <xdr:rowOff>3</xdr:rowOff>
    </xdr:from>
    <xdr:to>
      <xdr:col>2</xdr:col>
      <xdr:colOff>0</xdr:colOff>
      <xdr:row>252</xdr:row>
      <xdr:rowOff>0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82BAB139-33A9-49BE-AC19-E0E12F6177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1" r:link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8531663"/>
          <a:ext cx="472440" cy="4724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252</xdr:row>
      <xdr:rowOff>0</xdr:rowOff>
    </xdr:from>
    <xdr:to>
      <xdr:col>2</xdr:col>
      <xdr:colOff>0</xdr:colOff>
      <xdr:row>253</xdr:row>
      <xdr:rowOff>0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EEBFFFD-0309-44A0-9301-7496424633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3" r:link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90041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255</xdr:row>
      <xdr:rowOff>1</xdr:rowOff>
    </xdr:from>
    <xdr:to>
      <xdr:col>2</xdr:col>
      <xdr:colOff>0</xdr:colOff>
      <xdr:row>256</xdr:row>
      <xdr:rowOff>1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77CDABB0-0C7A-4C23-9EC1-B75F457133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5" r:link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947654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257</xdr:row>
      <xdr:rowOff>0</xdr:rowOff>
    </xdr:from>
    <xdr:to>
      <xdr:col>2</xdr:col>
      <xdr:colOff>0</xdr:colOff>
      <xdr:row>258</xdr:row>
      <xdr:rowOff>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4316294-DDAC-4669-81C4-9FB88C84BF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7" r:link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4214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257</xdr:row>
      <xdr:rowOff>461468</xdr:rowOff>
    </xdr:from>
    <xdr:to>
      <xdr:col>2</xdr:col>
      <xdr:colOff>0</xdr:colOff>
      <xdr:row>259</xdr:row>
      <xdr:rowOff>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2BB70B82-657F-4351-AA11-EE2CBCCAC6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9" r:link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882888"/>
          <a:ext cx="472440" cy="4834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261</xdr:row>
      <xdr:rowOff>0</xdr:rowOff>
    </xdr:from>
    <xdr:to>
      <xdr:col>2</xdr:col>
      <xdr:colOff>0</xdr:colOff>
      <xdr:row>262</xdr:row>
      <xdr:rowOff>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4CBBE62E-AD90-4400-8155-B636BA964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1" r:link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23111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262</xdr:row>
      <xdr:rowOff>0</xdr:rowOff>
    </xdr:from>
    <xdr:to>
      <xdr:col>2</xdr:col>
      <xdr:colOff>0</xdr:colOff>
      <xdr:row>263</xdr:row>
      <xdr:rowOff>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ACC2089C-BB96-4FD5-BADE-86B791E313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3" r:link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12783620"/>
          <a:ext cx="471267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265</xdr:row>
      <xdr:rowOff>0</xdr:rowOff>
    </xdr:from>
    <xdr:to>
      <xdr:col>2</xdr:col>
      <xdr:colOff>0</xdr:colOff>
      <xdr:row>266</xdr:row>
      <xdr:rowOff>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6E072C1A-7D89-478B-86E6-7014517CB3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5" r:link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51458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266</xdr:row>
      <xdr:rowOff>0</xdr:rowOff>
    </xdr:from>
    <xdr:to>
      <xdr:col>2</xdr:col>
      <xdr:colOff>0</xdr:colOff>
      <xdr:row>267</xdr:row>
      <xdr:rowOff>0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367096FC-C121-4187-9F4D-1994427268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7" r:link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56182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266</xdr:row>
      <xdr:rowOff>463061</xdr:rowOff>
    </xdr:from>
    <xdr:to>
      <xdr:col>2</xdr:col>
      <xdr:colOff>0</xdr:colOff>
      <xdr:row>267</xdr:row>
      <xdr:rowOff>463060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9BBBA91E-3346-49DF-BCF9-DCF17BB42A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9" r:link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608132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269</xdr:row>
      <xdr:rowOff>0</xdr:rowOff>
    </xdr:from>
    <xdr:to>
      <xdr:col>2</xdr:col>
      <xdr:colOff>0</xdr:colOff>
      <xdr:row>270</xdr:row>
      <xdr:rowOff>0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6AC1B4FC-CB74-4B27-A95C-EA144C1914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1" r:link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70355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270</xdr:row>
      <xdr:rowOff>0</xdr:rowOff>
    </xdr:from>
    <xdr:to>
      <xdr:col>2</xdr:col>
      <xdr:colOff>0</xdr:colOff>
      <xdr:row>271</xdr:row>
      <xdr:rowOff>0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DFA7E7E8-BC51-483E-871A-F96264DB9D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3" r:link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75080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271</xdr:row>
      <xdr:rowOff>0</xdr:rowOff>
    </xdr:from>
    <xdr:to>
      <xdr:col>2</xdr:col>
      <xdr:colOff>0</xdr:colOff>
      <xdr:row>272</xdr:row>
      <xdr:rowOff>0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9CA55C1E-0DB7-400E-94DD-04F1B38440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5" r:link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79804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271</xdr:row>
      <xdr:rowOff>463060</xdr:rowOff>
    </xdr:from>
    <xdr:to>
      <xdr:col>2</xdr:col>
      <xdr:colOff>0</xdr:colOff>
      <xdr:row>272</xdr:row>
      <xdr:rowOff>463061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5EB891E-CB66-4F6E-AA11-76FFE9C23B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7" r:link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8443520"/>
          <a:ext cx="472440" cy="47244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2</xdr:col>
      <xdr:colOff>0</xdr:colOff>
      <xdr:row>275</xdr:row>
      <xdr:rowOff>0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1FBBE761-2E27-4CB5-819F-C69803CFC7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9" r:link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93977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278</xdr:row>
      <xdr:rowOff>0</xdr:rowOff>
    </xdr:from>
    <xdr:to>
      <xdr:col>2</xdr:col>
      <xdr:colOff>0</xdr:colOff>
      <xdr:row>279</xdr:row>
      <xdr:rowOff>0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F4FFAC8B-5B1D-4B9C-9781-25A54D4BD8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1" r:link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21287540"/>
          <a:ext cx="471267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279</xdr:row>
      <xdr:rowOff>0</xdr:rowOff>
    </xdr:from>
    <xdr:to>
      <xdr:col>2</xdr:col>
      <xdr:colOff>0</xdr:colOff>
      <xdr:row>280</xdr:row>
      <xdr:rowOff>0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56E828ED-0D83-4D0A-8EE1-A722A0D0EC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3" r:link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17599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280</xdr:row>
      <xdr:rowOff>0</xdr:rowOff>
    </xdr:from>
    <xdr:to>
      <xdr:col>2</xdr:col>
      <xdr:colOff>0</xdr:colOff>
      <xdr:row>281</xdr:row>
      <xdr:rowOff>0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73D95EA1-CC02-4D6E-80F4-FB13705942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5" r:link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22324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281</xdr:row>
      <xdr:rowOff>0</xdr:rowOff>
    </xdr:from>
    <xdr:to>
      <xdr:col>2</xdr:col>
      <xdr:colOff>0</xdr:colOff>
      <xdr:row>282</xdr:row>
      <xdr:rowOff>0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5D817581-5450-4528-BF74-49B706F8D3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7" r:link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27048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284</xdr:row>
      <xdr:rowOff>781</xdr:rowOff>
    </xdr:from>
    <xdr:to>
      <xdr:col>2</xdr:col>
      <xdr:colOff>0</xdr:colOff>
      <xdr:row>285</xdr:row>
      <xdr:rowOff>0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EB51BBFD-136E-40E6-9DC2-A8D02B2050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9" r:link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4122961"/>
          <a:ext cx="472440" cy="4716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285</xdr:row>
      <xdr:rowOff>0</xdr:rowOff>
    </xdr:from>
    <xdr:to>
      <xdr:col>2</xdr:col>
      <xdr:colOff>0</xdr:colOff>
      <xdr:row>286</xdr:row>
      <xdr:rowOff>0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0FEF951A-C7A0-4502-8F70-0A0BC96FE3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1" r:link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45946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2</xdr:col>
      <xdr:colOff>0</xdr:colOff>
      <xdr:row>143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09F3FA8-1349-44E8-9C7D-F93BA7267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84530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1444</xdr:rowOff>
    </xdr:from>
    <xdr:to>
      <xdr:col>2</xdr:col>
      <xdr:colOff>0</xdr:colOff>
      <xdr:row>105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DD3886-704E-4FF5-B848-79A38FC2F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029304"/>
          <a:ext cx="472440" cy="470996"/>
        </a:xfrm>
        <a:prstGeom prst="rect">
          <a:avLst/>
        </a:prstGeom>
      </xdr:spPr>
    </xdr:pic>
    <xdr:clientData/>
  </xdr:twoCellAnchor>
  <xdr:oneCellAnchor>
    <xdr:from>
      <xdr:col>1</xdr:col>
      <xdr:colOff>90</xdr:colOff>
      <xdr:row>191</xdr:row>
      <xdr:rowOff>2086</xdr:rowOff>
    </xdr:from>
    <xdr:ext cx="472350" cy="470354"/>
    <xdr:pic>
      <xdr:nvPicPr>
        <xdr:cNvPr id="182" name="Picture 181">
          <a:extLst>
            <a:ext uri="{FF2B5EF4-FFF2-40B4-BE49-F238E27FC236}">
              <a16:creationId xmlns:a16="http://schemas.microsoft.com/office/drawing/2014/main" id="{45F1236D-3AC2-4FD0-A442-152DB28AAF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230" y="80187346"/>
          <a:ext cx="472350" cy="470354"/>
        </a:xfrm>
        <a:prstGeom prst="rect">
          <a:avLst/>
        </a:prstGeom>
      </xdr:spPr>
    </xdr:pic>
    <xdr:clientData/>
  </xdr:oneCellAnchor>
  <xdr:twoCellAnchor editAs="oneCell">
    <xdr:from>
      <xdr:col>1</xdr:col>
      <xdr:colOff>0</xdr:colOff>
      <xdr:row>200</xdr:row>
      <xdr:rowOff>0</xdr:rowOff>
    </xdr:from>
    <xdr:to>
      <xdr:col>2</xdr:col>
      <xdr:colOff>0</xdr:colOff>
      <xdr:row>201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60EA7F8-FB52-4637-80F9-1AF6A7DC3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4372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202</xdr:row>
      <xdr:rowOff>0</xdr:rowOff>
    </xdr:from>
    <xdr:to>
      <xdr:col>2</xdr:col>
      <xdr:colOff>0</xdr:colOff>
      <xdr:row>203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4B3B089-8F0C-4C77-9DBF-E76361503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3821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2</xdr:col>
      <xdr:colOff>0</xdr:colOff>
      <xdr:row>127</xdr:row>
      <xdr:rowOff>471786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67212C-D47D-488A-886D-6DAA547D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1366420"/>
          <a:ext cx="472440" cy="4717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2</xdr:col>
      <xdr:colOff>0</xdr:colOff>
      <xdr:row>124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FA9239F-BC4B-4550-A800-B2DBE4357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94766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2</xdr:col>
      <xdr:colOff>0</xdr:colOff>
      <xdr:row>171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F6C3A66-4098-4EF2-9F13-3C65F693F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92403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2</xdr:col>
      <xdr:colOff>0</xdr:colOff>
      <xdr:row>107</xdr:row>
      <xdr:rowOff>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049761E-46AF-4A2A-B2A8-9D9801E99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4451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</xdr:row>
      <xdr:rowOff>0</xdr:rowOff>
    </xdr:from>
    <xdr:to>
      <xdr:col>2</xdr:col>
      <xdr:colOff>0</xdr:colOff>
      <xdr:row>182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0489F3A-1F26-46CB-A3F6-497FF37EB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59333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2</xdr:col>
      <xdr:colOff>0</xdr:colOff>
      <xdr:row>186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9E2EF7-6FDF-4070-A988-C1AE99452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3506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2</xdr:col>
      <xdr:colOff>0</xdr:colOff>
      <xdr:row>193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53D0198-3428-4720-8D17-F81EEBB8C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06577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1</xdr:rowOff>
    </xdr:from>
    <xdr:to>
      <xdr:col>2</xdr:col>
      <xdr:colOff>0</xdr:colOff>
      <xdr:row>195</xdr:row>
      <xdr:rowOff>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F36B605-8142-41E6-BD55-6FBBD907C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160258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234CDF5-C2A9-4D2C-8F21-8A181C06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775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1</xdr:rowOff>
    </xdr:from>
    <xdr:to>
      <xdr:col>2</xdr:col>
      <xdr:colOff>0</xdr:colOff>
      <xdr:row>17</xdr:row>
      <xdr:rowOff>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E7E1EA9-67BC-49B5-92DB-47D94D0B8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5706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245</xdr:row>
      <xdr:rowOff>0</xdr:rowOff>
    </xdr:from>
    <xdr:to>
      <xdr:col>2</xdr:col>
      <xdr:colOff>0</xdr:colOff>
      <xdr:row>246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DACB910-9244-4A5E-A7A7-94FB72066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6970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276</xdr:row>
      <xdr:rowOff>1</xdr:rowOff>
    </xdr:from>
    <xdr:to>
      <xdr:col>2</xdr:col>
      <xdr:colOff>0</xdr:colOff>
      <xdr:row>277</xdr:row>
      <xdr:rowOff>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68C3E0E-8080-4110-A122-DBAD37E86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20342661"/>
          <a:ext cx="471267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464819</xdr:rowOff>
    </xdr:from>
    <xdr:to>
      <xdr:col>2</xdr:col>
      <xdr:colOff>0</xdr:colOff>
      <xdr:row>7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8966467-C4DE-4A51-8E93-771A01EE8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25039"/>
          <a:ext cx="472440" cy="480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0</xdr:rowOff>
    </xdr:from>
    <xdr:to>
      <xdr:col>2</xdr:col>
      <xdr:colOff>0</xdr:colOff>
      <xdr:row>97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200F28B-74C1-4F59-8C4A-66A689DC1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71932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2</xdr:col>
      <xdr:colOff>0</xdr:colOff>
      <xdr:row>176</xdr:row>
      <xdr:rowOff>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1AD1AC10-4ADE-4E9C-B536-8E9E27DBF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26262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232</xdr:row>
      <xdr:rowOff>0</xdr:rowOff>
    </xdr:from>
    <xdr:to>
      <xdr:col>2</xdr:col>
      <xdr:colOff>0</xdr:colOff>
      <xdr:row>233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F57B94A-EEBE-4164-AB8F-DBC5812DB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95553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223</xdr:row>
      <xdr:rowOff>0</xdr:rowOff>
    </xdr:from>
    <xdr:to>
      <xdr:col>2</xdr:col>
      <xdr:colOff>0</xdr:colOff>
      <xdr:row>224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0C96B7B-C2AF-4944-8C43-8F9A869AB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53033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282</xdr:row>
      <xdr:rowOff>0</xdr:rowOff>
    </xdr:from>
    <xdr:to>
      <xdr:col>2</xdr:col>
      <xdr:colOff>0</xdr:colOff>
      <xdr:row>283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AC41CC7-7D87-484F-B47E-D9BFB6AAA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31773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286</xdr:row>
      <xdr:rowOff>0</xdr:rowOff>
    </xdr:from>
    <xdr:to>
      <xdr:col>2</xdr:col>
      <xdr:colOff>0</xdr:colOff>
      <xdr:row>287</xdr:row>
      <xdr:rowOff>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7B3CDCE6-924A-4862-BBA5-878746CA7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5067060"/>
          <a:ext cx="47244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203</xdr:row>
      <xdr:rowOff>0</xdr:rowOff>
    </xdr:from>
    <xdr:to>
      <xdr:col>2</xdr:col>
      <xdr:colOff>0</xdr:colOff>
      <xdr:row>204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7AD67F9-B335-48C3-8994-EF9AF940B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85854540"/>
          <a:ext cx="471267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2</xdr:col>
      <xdr:colOff>0</xdr:colOff>
      <xdr:row>205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DED1D11B-FE64-473F-B6A6-8F2273229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63269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277</xdr:row>
      <xdr:rowOff>0</xdr:rowOff>
    </xdr:from>
    <xdr:to>
      <xdr:col>2</xdr:col>
      <xdr:colOff>0</xdr:colOff>
      <xdr:row>278</xdr:row>
      <xdr:rowOff>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7609732-D460-4768-8F08-E549D6AA5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20815100"/>
          <a:ext cx="471267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263</xdr:row>
      <xdr:rowOff>0</xdr:rowOff>
    </xdr:from>
    <xdr:to>
      <xdr:col>2</xdr:col>
      <xdr:colOff>0</xdr:colOff>
      <xdr:row>264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E079004E-8BBE-416B-B20F-13FCE6C93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32560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</xdr:col>
      <xdr:colOff>0</xdr:colOff>
      <xdr:row>39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3741351D-C023-4011-85F2-FD86E071D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3507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1759</xdr:rowOff>
    </xdr:from>
    <xdr:to>
      <xdr:col>2</xdr:col>
      <xdr:colOff>0</xdr:colOff>
      <xdr:row>131</xdr:row>
      <xdr:rowOff>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5F6BF91-7225-4748-8C02-6563BD842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2785499"/>
          <a:ext cx="472440" cy="4706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</xdr:row>
      <xdr:rowOff>0</xdr:rowOff>
    </xdr:from>
    <xdr:to>
      <xdr:col>2</xdr:col>
      <xdr:colOff>0</xdr:colOff>
      <xdr:row>181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12378F4F-E44C-469C-9293-0E739C1FD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54608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2</xdr:col>
      <xdr:colOff>0</xdr:colOff>
      <xdr:row>109</xdr:row>
      <xdr:rowOff>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D0094A6-B7A1-4B8B-B7F3-01AFFF58D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3900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472439</xdr:rowOff>
    </xdr:from>
    <xdr:to>
      <xdr:col>2</xdr:col>
      <xdr:colOff>0</xdr:colOff>
      <xdr:row>114</xdr:row>
      <xdr:rowOff>472439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9D6FEC02-A5D3-4AE9-9949-274060895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224699"/>
          <a:ext cx="472440" cy="472441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137</xdr:row>
      <xdr:rowOff>0</xdr:rowOff>
    </xdr:from>
    <xdr:to>
      <xdr:col>2</xdr:col>
      <xdr:colOff>0</xdr:colOff>
      <xdr:row>138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6E7F0DF2-BE1E-4AED-82EA-2E53BC2B4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56090820"/>
          <a:ext cx="471267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1</xdr:rowOff>
    </xdr:from>
    <xdr:to>
      <xdr:col>2</xdr:col>
      <xdr:colOff>0</xdr:colOff>
      <xdr:row>164</xdr:row>
      <xdr:rowOff>1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D6267BA6-8593-4E95-96B8-A8136ED87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37426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472439</xdr:rowOff>
    </xdr:from>
    <xdr:to>
      <xdr:col>2</xdr:col>
      <xdr:colOff>0</xdr:colOff>
      <xdr:row>42</xdr:row>
      <xdr:rowOff>472439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C37E9EF8-5D78-46B2-BEA1-44EE55D07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240499"/>
          <a:ext cx="472440" cy="472441"/>
        </a:xfrm>
        <a:prstGeom prst="rect">
          <a:avLst/>
        </a:prstGeom>
      </xdr:spPr>
    </xdr:pic>
    <xdr:clientData/>
  </xdr:twoCellAnchor>
  <xdr:twoCellAnchor editAs="oneCell">
    <xdr:from>
      <xdr:col>1</xdr:col>
      <xdr:colOff>1829</xdr:colOff>
      <xdr:row>158</xdr:row>
      <xdr:rowOff>0</xdr:rowOff>
    </xdr:from>
    <xdr:to>
      <xdr:col>2</xdr:col>
      <xdr:colOff>0</xdr:colOff>
      <xdr:row>159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CA9CA4E7-9D93-419C-8C4D-258F913E1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969" y="66012060"/>
          <a:ext cx="470611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149</xdr:row>
      <xdr:rowOff>0</xdr:rowOff>
    </xdr:from>
    <xdr:to>
      <xdr:col>2</xdr:col>
      <xdr:colOff>0</xdr:colOff>
      <xdr:row>150</xdr:row>
      <xdr:rowOff>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D83EDE1-05EE-4776-874A-F1AE2BA3B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17601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209</xdr:row>
      <xdr:rowOff>0</xdr:rowOff>
    </xdr:from>
    <xdr:to>
      <xdr:col>2</xdr:col>
      <xdr:colOff>0</xdr:colOff>
      <xdr:row>210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FF36723-5732-454D-8D2C-D89BEFFD4D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86891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250</xdr:row>
      <xdr:rowOff>0</xdr:rowOff>
    </xdr:from>
    <xdr:to>
      <xdr:col>2</xdr:col>
      <xdr:colOff>0</xdr:colOff>
      <xdr:row>251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CC018BEC-B884-435A-B725-C34D42415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80592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472439</xdr:rowOff>
    </xdr:from>
    <xdr:to>
      <xdr:col>2</xdr:col>
      <xdr:colOff>0</xdr:colOff>
      <xdr:row>64</xdr:row>
      <xdr:rowOff>472439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B71F5701-892A-46F4-8E14-8D9D6AE18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34179"/>
          <a:ext cx="472440" cy="47244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2</xdr:col>
      <xdr:colOff>1</xdr:colOff>
      <xdr:row>136</xdr:row>
      <xdr:rowOff>0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13589FB4-082F-4135-A007-52FAE6D99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2704980"/>
          <a:ext cx="472441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</xdr:col>
      <xdr:colOff>0</xdr:colOff>
      <xdr:row>152</xdr:row>
      <xdr:rowOff>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9BBCA5E-7404-4519-8B92-0FCC91A0F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27049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472439</xdr:rowOff>
    </xdr:from>
    <xdr:to>
      <xdr:col>2</xdr:col>
      <xdr:colOff>0</xdr:colOff>
      <xdr:row>5</xdr:row>
      <xdr:rowOff>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93391A84-EAEC-430A-B2E0-A3BC8EC79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87779"/>
          <a:ext cx="472440" cy="47244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472439</xdr:rowOff>
    </xdr:from>
    <xdr:to>
      <xdr:col>2</xdr:col>
      <xdr:colOff>0</xdr:colOff>
      <xdr:row>36</xdr:row>
      <xdr:rowOff>472439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231E042-4C3E-41CA-97E2-11FE31DCB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405859"/>
          <a:ext cx="472440" cy="47244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0</xdr:rowOff>
    </xdr:from>
    <xdr:to>
      <xdr:col>2</xdr:col>
      <xdr:colOff>0</xdr:colOff>
      <xdr:row>227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B64D256F-1A64-4371-9007-4B76FEC08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7206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2</xdr:col>
      <xdr:colOff>0</xdr:colOff>
      <xdr:row>63</xdr:row>
      <xdr:rowOff>0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30691FD-51C7-4DDF-BBCD-714ABE9A0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6893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2</xdr:col>
      <xdr:colOff>0</xdr:colOff>
      <xdr:row>229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85E24C5C-DB8A-4686-AA8E-B1E2E93C2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6655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</xdr:col>
      <xdr:colOff>0</xdr:colOff>
      <xdr:row>111</xdr:row>
      <xdr:rowOff>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5D1F19FA-976F-422B-A602-0D857F03C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33349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2</xdr:col>
      <xdr:colOff>0</xdr:colOff>
      <xdr:row>133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602710B9-0F24-4A87-B2E6-F9EBEB724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7286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</xdr:col>
      <xdr:colOff>0</xdr:colOff>
      <xdr:row>42</xdr:row>
      <xdr:rowOff>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CA1E22E3-359A-4897-A9FD-60412F900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7680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</xdr:col>
      <xdr:colOff>0</xdr:colOff>
      <xdr:row>72</xdr:row>
      <xdr:rowOff>15748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4D86F68D-BEEB-4BA5-AC37-2292DF66F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941260"/>
          <a:ext cx="472440" cy="4881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2</xdr:col>
      <xdr:colOff>0</xdr:colOff>
      <xdr:row>76</xdr:row>
      <xdr:rowOff>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F87A74EF-9113-4AB7-89C3-B070C8F55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8310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0</xdr:rowOff>
    </xdr:from>
    <xdr:to>
      <xdr:col>2</xdr:col>
      <xdr:colOff>0</xdr:colOff>
      <xdr:row>188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73C36FDF-90DD-40D7-8CB2-D7FF199EB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82955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2</xdr:col>
      <xdr:colOff>0</xdr:colOff>
      <xdr:row>189</xdr:row>
      <xdr:rowOff>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31811FF3-FAF7-4607-91C6-8D1258338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87679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161</xdr:row>
      <xdr:rowOff>0</xdr:rowOff>
    </xdr:from>
    <xdr:to>
      <xdr:col>2</xdr:col>
      <xdr:colOff>0</xdr:colOff>
      <xdr:row>162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8CED5734-8774-4596-BDCD-BDB13CADD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74293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189</xdr:row>
      <xdr:rowOff>0</xdr:rowOff>
    </xdr:from>
    <xdr:to>
      <xdr:col>2</xdr:col>
      <xdr:colOff>0</xdr:colOff>
      <xdr:row>190</xdr:row>
      <xdr:rowOff>0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5BCFB470-7074-47FE-A96E-7092B49A5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92403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2</xdr:col>
      <xdr:colOff>0</xdr:colOff>
      <xdr:row>225</xdr:row>
      <xdr:rowOff>0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B534BB56-D0A7-4FF1-9D4D-DA6003D9CE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57757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2</xdr:col>
      <xdr:colOff>0</xdr:colOff>
      <xdr:row>274</xdr:row>
      <xdr:rowOff>0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6957CE06-9C2C-4885-AF48-47041A8D9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89253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6124EA86-B142-4375-9702-F7C54574C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6499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2</xdr:col>
      <xdr:colOff>0</xdr:colOff>
      <xdr:row>26</xdr:row>
      <xdr:rowOff>15748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3743EA40-6DC8-4C21-9016-8F040F942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209020"/>
          <a:ext cx="472440" cy="4881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2</xdr:col>
      <xdr:colOff>0</xdr:colOff>
      <xdr:row>96</xdr:row>
      <xdr:rowOff>0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209E397C-CE1F-448A-AA4A-AC5019EB8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67207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260</xdr:row>
      <xdr:rowOff>0</xdr:rowOff>
    </xdr:from>
    <xdr:to>
      <xdr:col>2</xdr:col>
      <xdr:colOff>0</xdr:colOff>
      <xdr:row>261</xdr:row>
      <xdr:rowOff>0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7B59A98D-1112-4991-863B-2AB1C7E7D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18387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241</xdr:row>
      <xdr:rowOff>0</xdr:rowOff>
    </xdr:from>
    <xdr:to>
      <xdr:col>2</xdr:col>
      <xdr:colOff>0</xdr:colOff>
      <xdr:row>242</xdr:row>
      <xdr:rowOff>0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6A3FB038-1363-4941-8BAA-18744E2D4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8072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2</xdr:col>
      <xdr:colOff>0</xdr:colOff>
      <xdr:row>179</xdr:row>
      <xdr:rowOff>0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97F88A61-BB72-4251-9B87-7F53E47B9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45159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259</xdr:row>
      <xdr:rowOff>0</xdr:rowOff>
    </xdr:from>
    <xdr:to>
      <xdr:col>2</xdr:col>
      <xdr:colOff>0</xdr:colOff>
      <xdr:row>260</xdr:row>
      <xdr:rowOff>0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37B0882C-ED35-4FDD-806C-A83DFD89B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13663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143</xdr:row>
      <xdr:rowOff>0</xdr:rowOff>
    </xdr:from>
    <xdr:to>
      <xdr:col>2</xdr:col>
      <xdr:colOff>0</xdr:colOff>
      <xdr:row>144</xdr:row>
      <xdr:rowOff>0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9C8D712D-1ECB-405E-BB1D-343546352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89254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2</xdr:col>
      <xdr:colOff>0</xdr:colOff>
      <xdr:row>147</xdr:row>
      <xdr:rowOff>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5EE9E746-387C-4C68-A1BA-31A52018A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03427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2</xdr:col>
      <xdr:colOff>0</xdr:colOff>
      <xdr:row>153</xdr:row>
      <xdr:rowOff>0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82F19E29-656C-4910-B161-FBB7AB78C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31774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268</xdr:row>
      <xdr:rowOff>0</xdr:rowOff>
    </xdr:from>
    <xdr:to>
      <xdr:col>2</xdr:col>
      <xdr:colOff>0</xdr:colOff>
      <xdr:row>269</xdr:row>
      <xdr:rowOff>0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BE85F4A6-7BCF-4117-BA18-BF78B3BCE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65631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283</xdr:row>
      <xdr:rowOff>0</xdr:rowOff>
    </xdr:from>
    <xdr:to>
      <xdr:col>2</xdr:col>
      <xdr:colOff>0</xdr:colOff>
      <xdr:row>284</xdr:row>
      <xdr:rowOff>0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B281CE5C-C100-45B6-B4E4-03D2AC9950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36497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2</xdr:col>
      <xdr:colOff>0</xdr:colOff>
      <xdr:row>116</xdr:row>
      <xdr:rowOff>0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34297E94-7D6B-43BE-9C16-800F194E1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6971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2</xdr:col>
      <xdr:colOff>0</xdr:colOff>
      <xdr:row>117</xdr:row>
      <xdr:rowOff>0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03F97F0C-2AF3-4B48-91C0-892ADC943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61695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</xdr:row>
      <xdr:rowOff>0</xdr:rowOff>
    </xdr:from>
    <xdr:to>
      <xdr:col>2</xdr:col>
      <xdr:colOff>0</xdr:colOff>
      <xdr:row>122</xdr:row>
      <xdr:rowOff>0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DCCDDB9F-E5E4-4E4B-AD12-505871B08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85317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2</xdr:col>
      <xdr:colOff>0</xdr:colOff>
      <xdr:row>134</xdr:row>
      <xdr:rowOff>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56D47741-1585-4ADF-88DA-ABECE7114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2010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</xdr:row>
      <xdr:rowOff>0</xdr:rowOff>
    </xdr:from>
    <xdr:to>
      <xdr:col>2</xdr:col>
      <xdr:colOff>0</xdr:colOff>
      <xdr:row>219</xdr:row>
      <xdr:rowOff>0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6D1C9657-B4F6-4D7B-B5EE-0605F0E5F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29411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</xdr:row>
      <xdr:rowOff>0</xdr:rowOff>
    </xdr:from>
    <xdr:to>
      <xdr:col>2</xdr:col>
      <xdr:colOff>0</xdr:colOff>
      <xdr:row>221</xdr:row>
      <xdr:rowOff>0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7778E4EC-4299-40A2-B36D-1CCD320C2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38860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264</xdr:row>
      <xdr:rowOff>0</xdr:rowOff>
    </xdr:from>
    <xdr:to>
      <xdr:col>2</xdr:col>
      <xdr:colOff>0</xdr:colOff>
      <xdr:row>265</xdr:row>
      <xdr:rowOff>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EC051C23-6C5E-4DAE-9008-C3C26DA48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37285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275</xdr:row>
      <xdr:rowOff>0</xdr:rowOff>
    </xdr:from>
    <xdr:to>
      <xdr:col>2</xdr:col>
      <xdr:colOff>0</xdr:colOff>
      <xdr:row>276</xdr:row>
      <xdr:rowOff>0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9F217721-02AC-4B86-AB17-7DBABAF50C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98702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2</xdr:col>
      <xdr:colOff>0</xdr:colOff>
      <xdr:row>257</xdr:row>
      <xdr:rowOff>0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AE6A976D-EDB1-4767-8A46-67CD8CA0A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61694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</xdr:col>
      <xdr:colOff>0</xdr:colOff>
      <xdr:row>40</xdr:row>
      <xdr:rowOff>0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29AA3681-3D6E-4A7E-975F-BCB7EC2A2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8231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2</xdr:col>
      <xdr:colOff>0</xdr:colOff>
      <xdr:row>49</xdr:row>
      <xdr:rowOff>0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00EF4CEF-CBB2-468D-9DBA-61C52DE6C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0751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</xdr:col>
      <xdr:colOff>0</xdr:colOff>
      <xdr:row>56</xdr:row>
      <xdr:rowOff>15748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71DBA0A0-0C4A-49A8-9D36-22BE0BE20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382220"/>
          <a:ext cx="472440" cy="4881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2</xdr:col>
      <xdr:colOff>0</xdr:colOff>
      <xdr:row>60</xdr:row>
      <xdr:rowOff>0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F5246667-8713-472F-8D9D-3C2E664D6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2719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2</xdr:col>
      <xdr:colOff>0</xdr:colOff>
      <xdr:row>100</xdr:row>
      <xdr:rowOff>0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4DEDBE6-721B-47A0-B874-CBC1EA765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6105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2</xdr:col>
      <xdr:colOff>0</xdr:colOff>
      <xdr:row>129</xdr:row>
      <xdr:rowOff>0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9E3DD892-5BAD-4C67-96A0-D0A66DE07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18388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2</xdr:col>
      <xdr:colOff>0</xdr:colOff>
      <xdr:row>175</xdr:row>
      <xdr:rowOff>0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692EC9BD-40E2-46BE-89B8-B74D82C9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26262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0</xdr:rowOff>
    </xdr:from>
    <xdr:to>
      <xdr:col>2</xdr:col>
      <xdr:colOff>0</xdr:colOff>
      <xdr:row>211</xdr:row>
      <xdr:rowOff>0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74B1A374-9B23-43A1-A550-36B5FEFC0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91616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253</xdr:row>
      <xdr:rowOff>0</xdr:rowOff>
    </xdr:from>
    <xdr:to>
      <xdr:col>2</xdr:col>
      <xdr:colOff>0</xdr:colOff>
      <xdr:row>254</xdr:row>
      <xdr:rowOff>0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59528935-D6EA-487F-A3BC-8791A2F7C4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94765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254</xdr:row>
      <xdr:rowOff>0</xdr:rowOff>
    </xdr:from>
    <xdr:to>
      <xdr:col>2</xdr:col>
      <xdr:colOff>0</xdr:colOff>
      <xdr:row>255</xdr:row>
      <xdr:rowOff>0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F0ECCCCC-126D-4BC3-9BED-9BEC5E6AE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99489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2</xdr:col>
      <xdr:colOff>0</xdr:colOff>
      <xdr:row>185</xdr:row>
      <xdr:rowOff>0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AEA000EA-DE9E-4204-A280-D268D3D9E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9096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2</xdr:col>
      <xdr:colOff>0</xdr:colOff>
      <xdr:row>79</xdr:row>
      <xdr:rowOff>0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CA5FFD9B-4D34-492A-9614-A1BD6DC5E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62483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2</xdr:col>
      <xdr:colOff>0</xdr:colOff>
      <xdr:row>80</xdr:row>
      <xdr:rowOff>0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8F860C4F-10D1-4202-8B3A-1B52C4283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67207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</xdr:col>
      <xdr:colOff>0</xdr:colOff>
      <xdr:row>81</xdr:row>
      <xdr:rowOff>0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E9E497D3-1679-4BF8-8B5D-D24D2329B1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71932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0</xdr:rowOff>
    </xdr:from>
    <xdr:to>
      <xdr:col>2</xdr:col>
      <xdr:colOff>0</xdr:colOff>
      <xdr:row>82</xdr:row>
      <xdr:rowOff>0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99D52732-43F3-424C-AE94-259906DF3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76656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0</xdr:rowOff>
    </xdr:from>
    <xdr:to>
      <xdr:col>2</xdr:col>
      <xdr:colOff>0</xdr:colOff>
      <xdr:row>83</xdr:row>
      <xdr:rowOff>0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426FFE9C-9ECD-48DC-9228-C8B3B5E144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1381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2</xdr:col>
      <xdr:colOff>0</xdr:colOff>
      <xdr:row>84</xdr:row>
      <xdr:rowOff>0</xdr:rowOff>
    </xdr:to>
    <xdr:pic>
      <xdr:nvPicPr>
        <xdr:cNvPr id="208" name="Picture 207">
          <a:extLst>
            <a:ext uri="{FF2B5EF4-FFF2-40B4-BE49-F238E27FC236}">
              <a16:creationId xmlns:a16="http://schemas.microsoft.com/office/drawing/2014/main" id="{7126BB4F-2BB2-4D2C-813A-DE5C9EEE3C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6105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2</xdr:col>
      <xdr:colOff>0</xdr:colOff>
      <xdr:row>85</xdr:row>
      <xdr:rowOff>0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id="{34489820-9351-4E18-91B5-69697EE0C5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0829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2</xdr:col>
      <xdr:colOff>0</xdr:colOff>
      <xdr:row>86</xdr:row>
      <xdr:rowOff>0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5D8F5907-5A33-4F28-8FBC-58862349C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5554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</xdr:col>
      <xdr:colOff>0</xdr:colOff>
      <xdr:row>87</xdr:row>
      <xdr:rowOff>0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id="{07004A18-5461-4900-9CBE-E185669A50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0278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2</xdr:col>
      <xdr:colOff>0</xdr:colOff>
      <xdr:row>88</xdr:row>
      <xdr:rowOff>0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id="{866BFC26-4FAD-4118-81D8-1A174D4C7E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5003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2</xdr:col>
      <xdr:colOff>0</xdr:colOff>
      <xdr:row>89</xdr:row>
      <xdr:rowOff>0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A0244C60-2B48-45C2-BF1D-EBEBE89DD9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9727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2</xdr:col>
      <xdr:colOff>0</xdr:colOff>
      <xdr:row>90</xdr:row>
      <xdr:rowOff>0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336B9C91-2057-42A6-8164-93D88B3AB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4451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2</xdr:col>
      <xdr:colOff>0</xdr:colOff>
      <xdr:row>91</xdr:row>
      <xdr:rowOff>0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9317881A-4F65-4C9B-89AB-816394B73E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9176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2</xdr:col>
      <xdr:colOff>0</xdr:colOff>
      <xdr:row>92</xdr:row>
      <xdr:rowOff>0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CDBE72A4-FB19-436B-B03E-67C8513DE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3900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2</xdr:col>
      <xdr:colOff>0</xdr:colOff>
      <xdr:row>93</xdr:row>
      <xdr:rowOff>0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925E9C22-8EE2-4F62-B5E6-E2F88BBE3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8625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2</xdr:col>
      <xdr:colOff>0</xdr:colOff>
      <xdr:row>94</xdr:row>
      <xdr:rowOff>0</xdr:rowOff>
    </xdr:to>
    <xdr:pic>
      <xdr:nvPicPr>
        <xdr:cNvPr id="248" name="Picture 247">
          <a:extLst>
            <a:ext uri="{FF2B5EF4-FFF2-40B4-BE49-F238E27FC236}">
              <a16:creationId xmlns:a16="http://schemas.microsoft.com/office/drawing/2014/main" id="{806E7C6E-B00D-4AE0-B124-1B402D26A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33349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0</xdr:rowOff>
    </xdr:from>
    <xdr:to>
      <xdr:col>2</xdr:col>
      <xdr:colOff>0</xdr:colOff>
      <xdr:row>169</xdr:row>
      <xdr:rowOff>0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B0C5D71A-8924-446E-B877-3BFDCDFEEF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87679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2</xdr:col>
      <xdr:colOff>0</xdr:colOff>
      <xdr:row>103</xdr:row>
      <xdr:rowOff>0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C5DFE189-1FBD-482E-B360-8CC2C2B14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7586900"/>
          <a:ext cx="472440" cy="472440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167</xdr:row>
      <xdr:rowOff>0</xdr:rowOff>
    </xdr:from>
    <xdr:ext cx="472440" cy="472440"/>
    <xdr:pic>
      <xdr:nvPicPr>
        <xdr:cNvPr id="288" name="Picture 287">
          <a:extLst>
            <a:ext uri="{FF2B5EF4-FFF2-40B4-BE49-F238E27FC236}">
              <a16:creationId xmlns:a16="http://schemas.microsoft.com/office/drawing/2014/main" id="{A92F2C96-6271-48BE-B209-49CEFAA30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8767940"/>
          <a:ext cx="472440" cy="47244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16</xdr:row>
      <xdr:rowOff>0</xdr:rowOff>
    </xdr:from>
    <xdr:to>
      <xdr:col>0</xdr:col>
      <xdr:colOff>440987</xdr:colOff>
      <xdr:row>17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CB2E07-98ED-4B67-93B6-653FC23F31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62952"/>
          <a:ext cx="440987" cy="441434"/>
        </a:xfrm>
        <a:prstGeom prst="rect">
          <a:avLst/>
        </a:prstGeom>
      </xdr:spPr>
    </xdr:pic>
    <xdr:clientData/>
  </xdr:twoCellAnchor>
  <xdr:twoCellAnchor editAs="oneCell">
    <xdr:from>
      <xdr:col>0</xdr:col>
      <xdr:colOff>447</xdr:colOff>
      <xdr:row>0</xdr:row>
      <xdr:rowOff>441434</xdr:rowOff>
    </xdr:from>
    <xdr:to>
      <xdr:col>0</xdr:col>
      <xdr:colOff>441434</xdr:colOff>
      <xdr:row>2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4B49DC-C8AE-473F-8878-C6E2579C79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7" y="441434"/>
          <a:ext cx="440987" cy="441435"/>
        </a:xfrm>
        <a:prstGeom prst="rect">
          <a:avLst/>
        </a:prstGeom>
      </xdr:spPr>
    </xdr:pic>
    <xdr:clientData/>
  </xdr:twoCellAnchor>
  <xdr:twoCellAnchor editAs="oneCell">
    <xdr:from>
      <xdr:col>7</xdr:col>
      <xdr:colOff>1865586</xdr:colOff>
      <xdr:row>20</xdr:row>
      <xdr:rowOff>0</xdr:rowOff>
    </xdr:from>
    <xdr:to>
      <xdr:col>9</xdr:col>
      <xdr:colOff>0</xdr:colOff>
      <xdr:row>21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A7792CD-9BD0-4E74-A313-A3C1F03B9F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8828690"/>
          <a:ext cx="441435" cy="4414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440987</xdr:colOff>
      <xdr:row>11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C0339AB-0146-488B-ABED-79EBDB11AB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14346"/>
          <a:ext cx="440987" cy="4414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440987</xdr:colOff>
      <xdr:row>12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2338E6D-B49B-45E0-9DF2-D6FEC4CA65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55779"/>
          <a:ext cx="440987" cy="4414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440987</xdr:colOff>
      <xdr:row>20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DC3B75B-B3F3-4373-9D49-BED5A2EA68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387255"/>
          <a:ext cx="440987" cy="4414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440987</xdr:colOff>
      <xdr:row>10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7B9F5B7-9217-4C80-B676-851444B879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2910"/>
          <a:ext cx="440987" cy="44143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9</xdr:col>
      <xdr:colOff>0</xdr:colOff>
      <xdr:row>23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153054F-748B-49E0-9B81-EEB5A79E7D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6580" y="9723120"/>
          <a:ext cx="443274" cy="441960"/>
        </a:xfrm>
        <a:prstGeom prst="rect">
          <a:avLst/>
        </a:prstGeom>
      </xdr:spPr>
    </xdr:pic>
    <xdr:clientData/>
  </xdr:twoCellAnchor>
  <xdr:twoCellAnchor editAs="oneCell">
    <xdr:from>
      <xdr:col>7</xdr:col>
      <xdr:colOff>1865586</xdr:colOff>
      <xdr:row>7</xdr:row>
      <xdr:rowOff>0</xdr:rowOff>
    </xdr:from>
    <xdr:to>
      <xdr:col>9</xdr:col>
      <xdr:colOff>0</xdr:colOff>
      <xdr:row>8</xdr:row>
      <xdr:rowOff>526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653EAEC-F762-4592-8C63-CBB1406C23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5266" y="3093720"/>
          <a:ext cx="443274" cy="4424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439782</xdr:rowOff>
    </xdr:from>
    <xdr:to>
      <xdr:col>0</xdr:col>
      <xdr:colOff>440987</xdr:colOff>
      <xdr:row>18</xdr:row>
      <xdr:rowOff>1700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0E4B209-E0BC-4965-8B57-4A5550CB9C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2734"/>
          <a:ext cx="440987" cy="4447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440987</xdr:colOff>
      <xdr:row>14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6FB97FB-796E-4C59-9F59-7E58D46933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38648"/>
          <a:ext cx="440987" cy="4414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440987</xdr:colOff>
      <xdr:row>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B4DE086-5DF1-4BD0-8F8F-FAFEB24622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31476"/>
          <a:ext cx="440987" cy="44143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21</xdr:row>
      <xdr:rowOff>0</xdr:rowOff>
    </xdr:from>
    <xdr:to>
      <xdr:col>9</xdr:col>
      <xdr:colOff>0</xdr:colOff>
      <xdr:row>22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9552927-CD06-44E7-806B-9BDA0D5FA6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6580" y="9281160"/>
          <a:ext cx="443274" cy="44196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23</xdr:row>
      <xdr:rowOff>527</xdr:rowOff>
    </xdr:from>
    <xdr:to>
      <xdr:col>9</xdr:col>
      <xdr:colOff>0</xdr:colOff>
      <xdr:row>24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D4ED1BF-0149-4A1B-B124-ABD7C1D43B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6580" y="10165607"/>
          <a:ext cx="443274" cy="4414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440987</xdr:colOff>
      <xdr:row>15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1644B12-B9BC-47F6-AC5B-5B2CFC9158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80083"/>
          <a:ext cx="440987" cy="4414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441434</xdr:colOff>
      <xdr:row>6</xdr:row>
      <xdr:rowOff>441434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98EC057-DDE2-4A2E-9AF3-8CAAA4BFF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48607"/>
          <a:ext cx="441434" cy="44143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441434</xdr:rowOff>
    </xdr:from>
    <xdr:to>
      <xdr:col>2</xdr:col>
      <xdr:colOff>441513</xdr:colOff>
      <xdr:row>33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7088682-65D9-4685-9129-FDA3D3C3D8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3700234"/>
          <a:ext cx="441513" cy="4424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441513</xdr:colOff>
      <xdr:row>21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0322D28-CDD1-4AC5-9A7A-015747D948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920" y="8839200"/>
          <a:ext cx="441513" cy="441960"/>
        </a:xfrm>
        <a:prstGeom prst="rect">
          <a:avLst/>
        </a:prstGeom>
      </xdr:spPr>
    </xdr:pic>
    <xdr:clientData/>
  </xdr:twoCellAnchor>
  <xdr:twoCellAnchor editAs="oneCell">
    <xdr:from>
      <xdr:col>2</xdr:col>
      <xdr:colOff>447</xdr:colOff>
      <xdr:row>16</xdr:row>
      <xdr:rowOff>0</xdr:rowOff>
    </xdr:from>
    <xdr:to>
      <xdr:col>3</xdr:col>
      <xdr:colOff>0</xdr:colOff>
      <xdr:row>17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07CD8BD-67E4-4BCF-A2B4-09C883E6DF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367" y="7071360"/>
          <a:ext cx="441513" cy="44196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0</xdr:row>
      <xdr:rowOff>441434</xdr:rowOff>
    </xdr:from>
    <xdr:to>
      <xdr:col>3</xdr:col>
      <xdr:colOff>0</xdr:colOff>
      <xdr:row>2</xdr:row>
      <xdr:rowOff>1653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3BD80D1-69F4-4590-9286-E50C803B18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35" y="441434"/>
          <a:ext cx="441434" cy="44308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441513</xdr:colOff>
      <xdr:row>11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573DD51E-BADF-4668-9462-346EB59D44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920" y="4419600"/>
          <a:ext cx="441513" cy="441960"/>
        </a:xfrm>
        <a:prstGeom prst="rect">
          <a:avLst/>
        </a:prstGeom>
      </xdr:spPr>
    </xdr:pic>
    <xdr:clientData/>
  </xdr:twoCellAnchor>
  <xdr:twoCellAnchor editAs="oneCell">
    <xdr:from>
      <xdr:col>2</xdr:col>
      <xdr:colOff>448</xdr:colOff>
      <xdr:row>11</xdr:row>
      <xdr:rowOff>0</xdr:rowOff>
    </xdr:from>
    <xdr:to>
      <xdr:col>3</xdr:col>
      <xdr:colOff>0</xdr:colOff>
      <xdr:row>12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C6605038-4DE5-44AF-8DC1-14BF81673D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882" y="4855779"/>
          <a:ext cx="440987" cy="44143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</xdr:row>
      <xdr:rowOff>0</xdr:rowOff>
    </xdr:from>
    <xdr:to>
      <xdr:col>2</xdr:col>
      <xdr:colOff>441513</xdr:colOff>
      <xdr:row>20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972023E6-2876-4045-8485-D1C1ABAD28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920" y="8397240"/>
          <a:ext cx="441513" cy="441960"/>
        </a:xfrm>
        <a:prstGeom prst="rect">
          <a:avLst/>
        </a:prstGeom>
      </xdr:spPr>
    </xdr:pic>
    <xdr:clientData/>
  </xdr:twoCellAnchor>
  <xdr:twoCellAnchor editAs="oneCell">
    <xdr:from>
      <xdr:col>2</xdr:col>
      <xdr:colOff>447</xdr:colOff>
      <xdr:row>9</xdr:row>
      <xdr:rowOff>0</xdr:rowOff>
    </xdr:from>
    <xdr:to>
      <xdr:col>3</xdr:col>
      <xdr:colOff>0</xdr:colOff>
      <xdr:row>10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0BA7F07-A1A7-4D45-AFAE-655AB8B0A0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367" y="3977640"/>
          <a:ext cx="441513" cy="441960"/>
        </a:xfrm>
        <a:prstGeom prst="rect">
          <a:avLst/>
        </a:prstGeom>
      </xdr:spPr>
    </xdr:pic>
    <xdr:clientData/>
  </xdr:twoCellAnchor>
  <xdr:twoCellAnchor editAs="oneCell">
    <xdr:from>
      <xdr:col>2</xdr:col>
      <xdr:colOff>448</xdr:colOff>
      <xdr:row>17</xdr:row>
      <xdr:rowOff>0</xdr:rowOff>
    </xdr:from>
    <xdr:to>
      <xdr:col>3</xdr:col>
      <xdr:colOff>0</xdr:colOff>
      <xdr:row>18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8939189-A2DC-4E2B-91C6-9B81142D99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882" y="7504386"/>
          <a:ext cx="440987" cy="44143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2</xdr:col>
      <xdr:colOff>441513</xdr:colOff>
      <xdr:row>14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306E543-41AE-4BD8-A853-96BAF94E5A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920" y="5745480"/>
          <a:ext cx="441513" cy="4419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441513</xdr:colOff>
      <xdr:row>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AF180B5B-15CF-4030-A960-583DD33E6C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920" y="3535680"/>
          <a:ext cx="441513" cy="4419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3</xdr:col>
      <xdr:colOff>0</xdr:colOff>
      <xdr:row>15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DD47577-7626-4E6D-90CB-7E85866785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920" y="6187440"/>
          <a:ext cx="442486" cy="44196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9</xdr:col>
      <xdr:colOff>0</xdr:colOff>
      <xdr:row>1</xdr:row>
      <xdr:rowOff>441959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45B404C-BA42-407F-B2C3-CD2A055D99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6580" y="441960"/>
          <a:ext cx="443274" cy="44195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9</xdr:col>
      <xdr:colOff>0</xdr:colOff>
      <xdr:row>2</xdr:row>
      <xdr:rowOff>441434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11065CEB-22B6-4AC3-BC02-6C25A0D0B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6580" y="883920"/>
          <a:ext cx="443274" cy="441434"/>
        </a:xfrm>
        <a:prstGeom prst="rect">
          <a:avLst/>
        </a:prstGeom>
      </xdr:spPr>
    </xdr:pic>
    <xdr:clientData/>
  </xdr:twoCellAnchor>
  <xdr:twoCellAnchor editAs="oneCell">
    <xdr:from>
      <xdr:col>7</xdr:col>
      <xdr:colOff>1865586</xdr:colOff>
      <xdr:row>11</xdr:row>
      <xdr:rowOff>0</xdr:rowOff>
    </xdr:from>
    <xdr:to>
      <xdr:col>9</xdr:col>
      <xdr:colOff>0</xdr:colOff>
      <xdr:row>12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46C96476-7DC5-444E-B7E3-E9F5EF98E1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4855779"/>
          <a:ext cx="441435" cy="441435"/>
        </a:xfrm>
        <a:prstGeom prst="rect">
          <a:avLst/>
        </a:prstGeom>
      </xdr:spPr>
    </xdr:pic>
    <xdr:clientData/>
  </xdr:twoCellAnchor>
  <xdr:twoCellAnchor editAs="oneCell">
    <xdr:from>
      <xdr:col>7</xdr:col>
      <xdr:colOff>1865586</xdr:colOff>
      <xdr:row>4</xdr:row>
      <xdr:rowOff>526</xdr:rowOff>
    </xdr:from>
    <xdr:to>
      <xdr:col>9</xdr:col>
      <xdr:colOff>0</xdr:colOff>
      <xdr:row>5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C8733F2-BC59-4C64-B958-285B300162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5266" y="1768366"/>
          <a:ext cx="443274" cy="44143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19</xdr:row>
      <xdr:rowOff>0</xdr:rowOff>
    </xdr:from>
    <xdr:to>
      <xdr:col>9</xdr:col>
      <xdr:colOff>0</xdr:colOff>
      <xdr:row>19</xdr:row>
      <xdr:rowOff>441433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843D2383-C97C-4F03-8971-82FBE8276B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6580" y="8397240"/>
          <a:ext cx="443274" cy="441433"/>
        </a:xfrm>
        <a:prstGeom prst="rect">
          <a:avLst/>
        </a:prstGeom>
      </xdr:spPr>
    </xdr:pic>
    <xdr:clientData/>
  </xdr:twoCellAnchor>
  <xdr:twoCellAnchor editAs="oneCell">
    <xdr:from>
      <xdr:col>7</xdr:col>
      <xdr:colOff>1865586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FE41077-6CD7-49A2-8F8A-E9A3371EDB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5266" y="7071360"/>
          <a:ext cx="443274" cy="441960"/>
        </a:xfrm>
        <a:prstGeom prst="rect">
          <a:avLst/>
        </a:prstGeom>
      </xdr:spPr>
    </xdr:pic>
    <xdr:clientData/>
  </xdr:twoCellAnchor>
  <xdr:twoCellAnchor editAs="oneCell">
    <xdr:from>
      <xdr:col>7</xdr:col>
      <xdr:colOff>1865586</xdr:colOff>
      <xdr:row>12</xdr:row>
      <xdr:rowOff>0</xdr:rowOff>
    </xdr:from>
    <xdr:to>
      <xdr:col>9</xdr:col>
      <xdr:colOff>0</xdr:colOff>
      <xdr:row>13</xdr:row>
      <xdr:rowOff>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8EC5703-B54A-488E-9264-DC4D8B9608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5266" y="5303520"/>
          <a:ext cx="443274" cy="441960"/>
        </a:xfrm>
        <a:prstGeom prst="rect">
          <a:avLst/>
        </a:prstGeom>
      </xdr:spPr>
    </xdr:pic>
    <xdr:clientData/>
  </xdr:twoCellAnchor>
  <xdr:twoCellAnchor editAs="oneCell">
    <xdr:from>
      <xdr:col>7</xdr:col>
      <xdr:colOff>1865586</xdr:colOff>
      <xdr:row>17</xdr:row>
      <xdr:rowOff>0</xdr:rowOff>
    </xdr:from>
    <xdr:to>
      <xdr:col>9</xdr:col>
      <xdr:colOff>0</xdr:colOff>
      <xdr:row>18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066DB9B-D42E-4AD9-9260-E50151E8B9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7504386"/>
          <a:ext cx="441435" cy="44143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</xdr:row>
      <xdr:rowOff>1</xdr:rowOff>
    </xdr:from>
    <xdr:to>
      <xdr:col>9</xdr:col>
      <xdr:colOff>0</xdr:colOff>
      <xdr:row>6</xdr:row>
      <xdr:rowOff>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2C774273-EA79-482B-9277-611615BC71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6580" y="2209801"/>
          <a:ext cx="443274" cy="441959"/>
        </a:xfrm>
        <a:prstGeom prst="rect">
          <a:avLst/>
        </a:prstGeom>
      </xdr:spPr>
    </xdr:pic>
    <xdr:clientData/>
  </xdr:twoCellAnchor>
  <xdr:twoCellAnchor editAs="oneCell">
    <xdr:from>
      <xdr:col>7</xdr:col>
      <xdr:colOff>1865586</xdr:colOff>
      <xdr:row>10</xdr:row>
      <xdr:rowOff>0</xdr:rowOff>
    </xdr:from>
    <xdr:to>
      <xdr:col>9</xdr:col>
      <xdr:colOff>0</xdr:colOff>
      <xdr:row>10</xdr:row>
      <xdr:rowOff>441431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AA833E1-5EB9-4D86-8EE2-04B46F735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4414345"/>
          <a:ext cx="441435" cy="441431"/>
        </a:xfrm>
        <a:prstGeom prst="rect">
          <a:avLst/>
        </a:prstGeom>
      </xdr:spPr>
    </xdr:pic>
    <xdr:clientData/>
  </xdr:twoCellAnchor>
  <xdr:twoCellAnchor editAs="oneCell">
    <xdr:from>
      <xdr:col>7</xdr:col>
      <xdr:colOff>1865586</xdr:colOff>
      <xdr:row>3</xdr:row>
      <xdr:rowOff>1</xdr:rowOff>
    </xdr:from>
    <xdr:to>
      <xdr:col>9</xdr:col>
      <xdr:colOff>0</xdr:colOff>
      <xdr:row>4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1888CD22-CE19-40F4-A4FE-346AAC4E28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1324304"/>
          <a:ext cx="441435" cy="441434"/>
        </a:xfrm>
        <a:prstGeom prst="rect">
          <a:avLst/>
        </a:prstGeom>
      </xdr:spPr>
    </xdr:pic>
    <xdr:clientData/>
  </xdr:twoCellAnchor>
  <xdr:twoCellAnchor editAs="oneCell">
    <xdr:from>
      <xdr:col>7</xdr:col>
      <xdr:colOff>1865586</xdr:colOff>
      <xdr:row>14</xdr:row>
      <xdr:rowOff>0</xdr:rowOff>
    </xdr:from>
    <xdr:to>
      <xdr:col>9</xdr:col>
      <xdr:colOff>0</xdr:colOff>
      <xdr:row>14</xdr:row>
      <xdr:rowOff>441432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D5E2490C-9A14-4A45-AE59-1682D4B5D4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5266" y="6187440"/>
          <a:ext cx="443274" cy="441432"/>
        </a:xfrm>
        <a:prstGeom prst="rect">
          <a:avLst/>
        </a:prstGeom>
      </xdr:spPr>
    </xdr:pic>
    <xdr:clientData/>
  </xdr:twoCellAnchor>
  <xdr:twoCellAnchor editAs="oneCell">
    <xdr:from>
      <xdr:col>7</xdr:col>
      <xdr:colOff>1865586</xdr:colOff>
      <xdr:row>6</xdr:row>
      <xdr:rowOff>0</xdr:rowOff>
    </xdr:from>
    <xdr:to>
      <xdr:col>9</xdr:col>
      <xdr:colOff>0</xdr:colOff>
      <xdr:row>6</xdr:row>
      <xdr:rowOff>441434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A5BB51F-8A7F-44F0-8D7D-3EB230D605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2648607"/>
          <a:ext cx="441435" cy="441434"/>
        </a:xfrm>
        <a:prstGeom prst="rect">
          <a:avLst/>
        </a:prstGeom>
      </xdr:spPr>
    </xdr:pic>
    <xdr:clientData/>
  </xdr:twoCellAnchor>
  <xdr:twoCellAnchor editAs="oneCell">
    <xdr:from>
      <xdr:col>2</xdr:col>
      <xdr:colOff>448</xdr:colOff>
      <xdr:row>6</xdr:row>
      <xdr:rowOff>0</xdr:rowOff>
    </xdr:from>
    <xdr:to>
      <xdr:col>3</xdr:col>
      <xdr:colOff>0</xdr:colOff>
      <xdr:row>6</xdr:row>
      <xdr:rowOff>441434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41A50414-9C7F-4EDC-B808-B329534792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882" y="2648607"/>
          <a:ext cx="440987" cy="441434"/>
        </a:xfrm>
        <a:prstGeom prst="rect">
          <a:avLst/>
        </a:prstGeom>
      </xdr:spPr>
    </xdr:pic>
    <xdr:clientData/>
  </xdr:twoCellAnchor>
  <xdr:twoCellAnchor editAs="oneCell">
    <xdr:from>
      <xdr:col>7</xdr:col>
      <xdr:colOff>1865586</xdr:colOff>
      <xdr:row>25</xdr:row>
      <xdr:rowOff>525</xdr:rowOff>
    </xdr:from>
    <xdr:to>
      <xdr:col>9</xdr:col>
      <xdr:colOff>0</xdr:colOff>
      <xdr:row>26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3B946F3-BAA4-4EE2-A28D-3FF50EBCC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11036387"/>
          <a:ext cx="441435" cy="44091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3</xdr:col>
      <xdr:colOff>0</xdr:colOff>
      <xdr:row>34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FA4A50B-D6D9-47CC-9F31-AA19304A2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920" y="14142720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7</xdr:col>
      <xdr:colOff>1865586</xdr:colOff>
      <xdr:row>24</xdr:row>
      <xdr:rowOff>0</xdr:rowOff>
    </xdr:from>
    <xdr:to>
      <xdr:col>9</xdr:col>
      <xdr:colOff>0</xdr:colOff>
      <xdr:row>24</xdr:row>
      <xdr:rowOff>441436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E5B1D22-9AA1-4B36-8929-DA36CF4F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5266" y="10607040"/>
          <a:ext cx="443274" cy="441436"/>
        </a:xfrm>
        <a:prstGeom prst="rect">
          <a:avLst/>
        </a:prstGeom>
      </xdr:spPr>
    </xdr:pic>
    <xdr:clientData/>
  </xdr:twoCellAnchor>
  <xdr:twoCellAnchor editAs="oneCell">
    <xdr:from>
      <xdr:col>7</xdr:col>
      <xdr:colOff>1865586</xdr:colOff>
      <xdr:row>26</xdr:row>
      <xdr:rowOff>525</xdr:rowOff>
    </xdr:from>
    <xdr:to>
      <xdr:col>9</xdr:col>
      <xdr:colOff>0</xdr:colOff>
      <xdr:row>27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5354F5-4906-49E1-8624-3F4B2FF85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11477822"/>
          <a:ext cx="441435" cy="44090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</xdr:row>
      <xdr:rowOff>526</xdr:rowOff>
    </xdr:from>
    <xdr:to>
      <xdr:col>2</xdr:col>
      <xdr:colOff>441513</xdr:colOff>
      <xdr:row>36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DF95E4-C2F0-4A44-A981-F0DB1AE78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920" y="15027166"/>
          <a:ext cx="441513" cy="441434"/>
        </a:xfrm>
        <a:prstGeom prst="rect">
          <a:avLst/>
        </a:prstGeom>
      </xdr:spPr>
    </xdr:pic>
    <xdr:clientData/>
  </xdr:twoCellAnchor>
  <xdr:twoCellAnchor editAs="oneCell">
    <xdr:from>
      <xdr:col>7</xdr:col>
      <xdr:colOff>1865586</xdr:colOff>
      <xdr:row>27</xdr:row>
      <xdr:rowOff>0</xdr:rowOff>
    </xdr:from>
    <xdr:to>
      <xdr:col>9</xdr:col>
      <xdr:colOff>0</xdr:colOff>
      <xdr:row>27</xdr:row>
      <xdr:rowOff>441959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967273D-02F7-4781-AA25-4018E600C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5266" y="11932920"/>
          <a:ext cx="443274" cy="4419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</xdr:row>
      <xdr:rowOff>441434</xdr:rowOff>
    </xdr:from>
    <xdr:to>
      <xdr:col>2</xdr:col>
      <xdr:colOff>441513</xdr:colOff>
      <xdr:row>40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33BD5D-7B6C-4D94-BF67-FA1F64604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6351994"/>
          <a:ext cx="441513" cy="442486"/>
        </a:xfrm>
        <a:prstGeom prst="rect">
          <a:avLst/>
        </a:prstGeom>
      </xdr:spPr>
    </xdr:pic>
    <xdr:clientData/>
  </xdr:twoCellAnchor>
  <xdr:twoCellAnchor editAs="oneCell">
    <xdr:from>
      <xdr:col>2</xdr:col>
      <xdr:colOff>447</xdr:colOff>
      <xdr:row>34</xdr:row>
      <xdr:rowOff>0</xdr:rowOff>
    </xdr:from>
    <xdr:to>
      <xdr:col>3</xdr:col>
      <xdr:colOff>0</xdr:colOff>
      <xdr:row>35</xdr:row>
      <xdr:rowOff>526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2066AAD-15F4-4E11-8DF1-EC6AA1DAA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367" y="14584680"/>
          <a:ext cx="441513" cy="442486"/>
        </a:xfrm>
        <a:prstGeom prst="rect">
          <a:avLst/>
        </a:prstGeom>
      </xdr:spPr>
    </xdr:pic>
    <xdr:clientData/>
  </xdr:twoCellAnchor>
  <xdr:twoCellAnchor editAs="oneCell">
    <xdr:from>
      <xdr:col>2</xdr:col>
      <xdr:colOff>447</xdr:colOff>
      <xdr:row>40</xdr:row>
      <xdr:rowOff>0</xdr:rowOff>
    </xdr:from>
    <xdr:to>
      <xdr:col>3</xdr:col>
      <xdr:colOff>0</xdr:colOff>
      <xdr:row>41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30C6077-5FF0-4CAB-B450-39D37CF10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367" y="17236440"/>
          <a:ext cx="441513" cy="441960"/>
        </a:xfrm>
        <a:prstGeom prst="rect">
          <a:avLst/>
        </a:prstGeom>
      </xdr:spPr>
    </xdr:pic>
    <xdr:clientData/>
  </xdr:twoCellAnchor>
  <xdr:twoCellAnchor editAs="oneCell">
    <xdr:from>
      <xdr:col>7</xdr:col>
      <xdr:colOff>1865586</xdr:colOff>
      <xdr:row>28</xdr:row>
      <xdr:rowOff>0</xdr:rowOff>
    </xdr:from>
    <xdr:to>
      <xdr:col>9</xdr:col>
      <xdr:colOff>0</xdr:colOff>
      <xdr:row>29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1268190-54AC-4310-94A5-EA3767264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12360166"/>
          <a:ext cx="441435" cy="44143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79ECCA2-0385-4912-915D-F0E66E306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6580" y="3535680"/>
          <a:ext cx="443274" cy="4419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3</xdr:col>
      <xdr:colOff>0</xdr:colOff>
      <xdr:row>41</xdr:row>
      <xdr:rowOff>441959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6C8F7B4-9817-4342-8E08-D6DB95844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920" y="17678400"/>
          <a:ext cx="441960" cy="441959"/>
        </a:xfrm>
        <a:prstGeom prst="rect">
          <a:avLst/>
        </a:prstGeom>
      </xdr:spPr>
    </xdr:pic>
    <xdr:clientData/>
  </xdr:twoCellAnchor>
  <xdr:twoCellAnchor editAs="oneCell">
    <xdr:from>
      <xdr:col>7</xdr:col>
      <xdr:colOff>1865586</xdr:colOff>
      <xdr:row>18</xdr:row>
      <xdr:rowOff>0</xdr:rowOff>
    </xdr:from>
    <xdr:to>
      <xdr:col>9</xdr:col>
      <xdr:colOff>0</xdr:colOff>
      <xdr:row>19</xdr:row>
      <xdr:rowOff>9213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C46DB59-4EA4-4CAF-AF1E-66AFD2670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7945821"/>
          <a:ext cx="441435" cy="45064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</xdr:col>
      <xdr:colOff>0</xdr:colOff>
      <xdr:row>37</xdr:row>
      <xdr:rowOff>526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4656CF0-31F0-4527-8367-5A4206C67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920" y="15468600"/>
          <a:ext cx="441960" cy="442486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9</xdr:row>
      <xdr:rowOff>0</xdr:rowOff>
    </xdr:from>
    <xdr:to>
      <xdr:col>9</xdr:col>
      <xdr:colOff>0</xdr:colOff>
      <xdr:row>10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9AF4D18-C53A-4F61-915F-A1CEB7D39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6580" y="3977640"/>
          <a:ext cx="443274" cy="4419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0</xdr:colOff>
      <xdr:row>38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842E764-F4E9-474C-82E1-3F0B7D6BB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920" y="15910560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7</xdr:col>
      <xdr:colOff>1865586</xdr:colOff>
      <xdr:row>29</xdr:row>
      <xdr:rowOff>0</xdr:rowOff>
    </xdr:from>
    <xdr:to>
      <xdr:col>9</xdr:col>
      <xdr:colOff>0</xdr:colOff>
      <xdr:row>29</xdr:row>
      <xdr:rowOff>441434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7CA6AF5-6D3D-4CEB-8BCD-3957889E95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12801600"/>
          <a:ext cx="441435" cy="44143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42</xdr:row>
      <xdr:rowOff>1</xdr:rowOff>
    </xdr:from>
    <xdr:to>
      <xdr:col>3</xdr:col>
      <xdr:colOff>0</xdr:colOff>
      <xdr:row>43</xdr:row>
      <xdr:rowOff>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2C3A5F2-F33C-4F8A-A6F7-244B3B6AE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920" y="18120361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7</xdr:col>
      <xdr:colOff>1865586</xdr:colOff>
      <xdr:row>15</xdr:row>
      <xdr:rowOff>0</xdr:rowOff>
    </xdr:from>
    <xdr:to>
      <xdr:col>9</xdr:col>
      <xdr:colOff>0</xdr:colOff>
      <xdr:row>16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502882D-240E-466D-A5D6-24AC5A414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6621517"/>
          <a:ext cx="441435" cy="44143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</xdr:row>
      <xdr:rowOff>0</xdr:rowOff>
    </xdr:from>
    <xdr:to>
      <xdr:col>3</xdr:col>
      <xdr:colOff>0</xdr:colOff>
      <xdr:row>39</xdr:row>
      <xdr:rowOff>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92E71B34-4E04-470D-A845-75BF565212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5910560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31</xdr:row>
      <xdr:rowOff>0</xdr:rowOff>
    </xdr:from>
    <xdr:to>
      <xdr:col>9</xdr:col>
      <xdr:colOff>0</xdr:colOff>
      <xdr:row>32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ECDA6DE-47F2-437F-ACB3-A8C2C25BE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6580" y="13700760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</xdr:col>
      <xdr:colOff>0</xdr:colOff>
      <xdr:row>2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59E626C-30FC-479A-A540-F0F3C21AB9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441960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2</xdr:col>
      <xdr:colOff>0</xdr:colOff>
      <xdr:row>7</xdr:row>
      <xdr:rowOff>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30B96B51-4546-44E8-AB9D-33626029A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2651760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F8425B6E-5013-4C04-B095-2F5B62B086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3535680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D5843619-A35C-438B-8769-C984FA320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3977640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5C3FE8CC-B8DD-44B5-89D5-C7E8930CE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4419600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0</xdr:colOff>
      <xdr:row>12</xdr:row>
      <xdr:rowOff>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674D748-4AC5-4792-9799-491A5B5A21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4861560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DC089469-3177-48C7-9815-5BBEF83E4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5745480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0</xdr:colOff>
      <xdr:row>15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BF65E2A3-3907-45BF-BE6A-00CE40C13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6187440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2</xdr:col>
      <xdr:colOff>0</xdr:colOff>
      <xdr:row>17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67694D81-9594-4D90-8957-9A24A0BE0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7071360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2</xdr:col>
      <xdr:colOff>0</xdr:colOff>
      <xdr:row>18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55C01A2F-A42E-42A5-BDB6-F925D7FD6E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7513320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</xdr:col>
      <xdr:colOff>0</xdr:colOff>
      <xdr:row>21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FEA3B83D-9A77-4409-ACA6-179652469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8839200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</xdr:col>
      <xdr:colOff>0</xdr:colOff>
      <xdr:row>20</xdr:row>
      <xdr:rowOff>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42464608-B6AA-424F-9C14-AA1123318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8397240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9</xdr:col>
      <xdr:colOff>0</xdr:colOff>
      <xdr:row>31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666E3044-99C5-472A-9802-E24CBE0B8C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6580" y="13258800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3</xdr:col>
      <xdr:colOff>0</xdr:colOff>
      <xdr:row>44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DDE8DB62-0292-497D-949C-C79494847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920" y="19004280"/>
          <a:ext cx="441960" cy="4419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5AB6AB-86C9-4C13-95A3-58796C237C8C}">
  <dimension ref="A1:AQ289"/>
  <sheetViews>
    <sheetView tabSelected="1" zoomScaleNormal="100" workbookViewId="0">
      <pane xSplit="2" ySplit="2" topLeftCell="C225" activePane="bottomRight" state="frozen"/>
      <selection pane="topRight" activeCell="C1" sqref="C1"/>
      <selection pane="bottomLeft" activeCell="A3" sqref="A3"/>
      <selection pane="bottomRight" activeCell="E230" sqref="E230"/>
    </sheetView>
  </sheetViews>
  <sheetFormatPr defaultColWidth="6.44140625" defaultRowHeight="37.200000000000003" customHeight="1" x14ac:dyDescent="0.3"/>
  <cols>
    <col min="1" max="1" width="27.44140625" style="8" customWidth="1"/>
    <col min="2" max="2" width="6.88671875" style="8" customWidth="1"/>
    <col min="3" max="3" width="26" style="20" bestFit="1" customWidth="1"/>
    <col min="4" max="4" width="2.6640625" style="8" bestFit="1" customWidth="1"/>
    <col min="5" max="5" width="4.44140625" style="8" bestFit="1" customWidth="1"/>
    <col min="6" max="6" width="12.77734375" style="20" bestFit="1" customWidth="1"/>
    <col min="7" max="7" width="24" style="20" bestFit="1" customWidth="1"/>
    <col min="8" max="9" width="22.109375" style="8" bestFit="1" customWidth="1"/>
    <col min="10" max="10" width="6.44140625" style="8"/>
    <col min="11" max="11" width="6.5546875" style="21" bestFit="1" customWidth="1"/>
    <col min="12" max="19" width="6.44140625" style="21"/>
    <col min="20" max="28" width="6.44140625" style="8"/>
    <col min="29" max="29" width="13.44140625" style="8" customWidth="1"/>
    <col min="30" max="37" width="6.44140625" style="8"/>
    <col min="38" max="38" width="6.88671875" style="8" bestFit="1" customWidth="1"/>
    <col min="39" max="39" width="6.44140625" style="23" customWidth="1"/>
    <col min="40" max="40" width="10.109375" style="32" customWidth="1"/>
    <col min="41" max="41" width="6.44140625" style="32" customWidth="1"/>
    <col min="42" max="42" width="6.44140625" style="35" customWidth="1"/>
    <col min="43" max="16384" width="6.44140625" style="8"/>
  </cols>
  <sheetData>
    <row r="1" spans="1:43" s="3" customFormat="1" ht="13.8" x14ac:dyDescent="0.3">
      <c r="C1" s="6"/>
      <c r="F1" s="6"/>
      <c r="G1" s="6"/>
      <c r="H1" s="8"/>
      <c r="I1" s="8"/>
      <c r="J1" s="18" t="s">
        <v>448</v>
      </c>
      <c r="K1" s="26"/>
      <c r="L1" s="26"/>
      <c r="M1" s="26"/>
      <c r="N1" s="26">
        <v>1</v>
      </c>
      <c r="O1" s="26"/>
      <c r="P1" s="26"/>
      <c r="Q1" s="26"/>
      <c r="R1" s="26">
        <v>0</v>
      </c>
      <c r="S1" s="27"/>
      <c r="T1" s="28"/>
      <c r="U1" s="28"/>
      <c r="V1" s="28"/>
      <c r="W1" s="28"/>
      <c r="X1" s="28">
        <v>1</v>
      </c>
      <c r="Y1" s="28"/>
      <c r="Z1" s="60">
        <v>1</v>
      </c>
      <c r="AA1" s="28"/>
      <c r="AB1" s="29">
        <v>1</v>
      </c>
      <c r="AC1" s="26"/>
      <c r="AD1" s="26"/>
      <c r="AE1" s="26"/>
      <c r="AF1" s="26"/>
      <c r="AG1" s="26"/>
      <c r="AH1" s="26"/>
      <c r="AI1" s="26"/>
      <c r="AJ1" s="26"/>
      <c r="AK1" s="29">
        <v>1</v>
      </c>
      <c r="AM1" s="22"/>
      <c r="AN1" s="30" t="s">
        <v>534</v>
      </c>
      <c r="AO1" s="30" t="s">
        <v>535</v>
      </c>
      <c r="AP1" s="33"/>
    </row>
    <row r="2" spans="1:43" s="3" customFormat="1" ht="13.2" customHeight="1" x14ac:dyDescent="0.3">
      <c r="A2" s="3" t="s">
        <v>450</v>
      </c>
      <c r="C2" s="6" t="s">
        <v>0</v>
      </c>
      <c r="D2" s="3" t="s">
        <v>1</v>
      </c>
      <c r="E2" s="3" t="s">
        <v>2</v>
      </c>
      <c r="F2" s="6" t="s">
        <v>513</v>
      </c>
      <c r="G2" s="6" t="s">
        <v>3</v>
      </c>
      <c r="H2" s="8" t="s">
        <v>673</v>
      </c>
      <c r="I2" s="8" t="s">
        <v>674</v>
      </c>
      <c r="J2" s="77" t="s">
        <v>447</v>
      </c>
      <c r="K2" s="2" t="s">
        <v>5</v>
      </c>
      <c r="L2" s="2" t="s">
        <v>6</v>
      </c>
      <c r="M2" s="2" t="s">
        <v>7</v>
      </c>
      <c r="N2" s="75" t="s">
        <v>8</v>
      </c>
      <c r="O2" s="2" t="s">
        <v>9</v>
      </c>
      <c r="P2" s="2" t="s">
        <v>10</v>
      </c>
      <c r="Q2" s="2" t="s">
        <v>11</v>
      </c>
      <c r="R2" s="2" t="s">
        <v>12</v>
      </c>
      <c r="S2" s="7" t="s">
        <v>13</v>
      </c>
      <c r="T2" s="5" t="s">
        <v>671</v>
      </c>
      <c r="U2" s="5" t="s">
        <v>474</v>
      </c>
      <c r="V2" s="5" t="s">
        <v>672</v>
      </c>
      <c r="W2" s="5" t="s">
        <v>474</v>
      </c>
      <c r="X2" s="76" t="s">
        <v>8</v>
      </c>
      <c r="Y2" s="5" t="s">
        <v>684</v>
      </c>
      <c r="Z2" s="61" t="s">
        <v>474</v>
      </c>
      <c r="AA2" s="5" t="s">
        <v>685</v>
      </c>
      <c r="AB2" s="9" t="s">
        <v>474</v>
      </c>
      <c r="AC2" s="5" t="s">
        <v>435</v>
      </c>
      <c r="AD2" s="3" t="s">
        <v>26</v>
      </c>
      <c r="AE2" s="3" t="s">
        <v>27</v>
      </c>
      <c r="AF2" s="3" t="s">
        <v>28</v>
      </c>
      <c r="AG2" s="3" t="s">
        <v>29</v>
      </c>
      <c r="AH2" s="3" t="s">
        <v>30</v>
      </c>
      <c r="AI2" s="3" t="s">
        <v>31</v>
      </c>
      <c r="AJ2" s="3" t="s">
        <v>32</v>
      </c>
      <c r="AK2" s="77" t="s">
        <v>8</v>
      </c>
      <c r="AM2" s="22"/>
      <c r="AN2" s="80" t="s">
        <v>861</v>
      </c>
      <c r="AO2" s="44" t="s">
        <v>830</v>
      </c>
      <c r="AP2" s="33"/>
    </row>
    <row r="3" spans="1:43" s="3" customFormat="1" ht="37.200000000000003" customHeight="1" x14ac:dyDescent="0.3">
      <c r="A3" s="3" t="s">
        <v>33</v>
      </c>
      <c r="C3" s="6" t="s">
        <v>34</v>
      </c>
      <c r="D3" s="3">
        <v>5</v>
      </c>
      <c r="E3" s="3" t="s">
        <v>35</v>
      </c>
      <c r="F3" s="6"/>
      <c r="G3" s="14" t="s">
        <v>36</v>
      </c>
      <c r="H3" s="8" t="s">
        <v>629</v>
      </c>
      <c r="I3" s="8"/>
      <c r="J3" s="4">
        <f t="shared" ref="J3:J66" si="0">SUMPRODUCT(K$1:AK$1,K3:AK3)</f>
        <v>50</v>
      </c>
      <c r="K3" s="2">
        <v>30</v>
      </c>
      <c r="L3" s="2"/>
      <c r="M3" s="2"/>
      <c r="N3" s="2">
        <f t="shared" ref="N3:N66" si="1">MAX(L3:M3)</f>
        <v>0</v>
      </c>
      <c r="O3" s="2"/>
      <c r="P3" s="2"/>
      <c r="Q3" s="2"/>
      <c r="R3" s="2"/>
      <c r="S3" s="7"/>
      <c r="T3" s="3" t="s">
        <v>14</v>
      </c>
      <c r="U3" s="3">
        <v>20</v>
      </c>
      <c r="X3" s="3">
        <f>MAX(U3,W3)</f>
        <v>20</v>
      </c>
      <c r="Z3" s="8"/>
      <c r="AB3" s="4"/>
      <c r="AC3" s="5"/>
      <c r="AG3" s="3">
        <v>30</v>
      </c>
      <c r="AK3" s="4">
        <f t="shared" ref="AK3:AK66" si="2">MAX(AD3:AJ3)</f>
        <v>30</v>
      </c>
      <c r="AM3" s="22"/>
      <c r="AN3" s="30" t="str">
        <f>"&lt;tr class='mmt"&amp;IF(E3="活動"," ev",IF(E3="限定"," ltd",""))&amp;IF(H3=""," groupless'","'")&amp;"&gt;&lt;td headers='icon'&gt;&lt;a href='https://www.alchemistcodedb.com/jp/card/"&amp;SUBSTITUTE(SUBSTITUTE(LOWER(A3),"_","-"),".png","")&amp;"'&gt;&lt;img src='resources/"&amp;A3&amp;"' title='"&amp;C3&amp;"' /&gt;&lt;/a&gt;&lt;/td&gt;&lt;td headers='name'&gt;"&amp;C3&amp;"&lt;/td&gt;&lt;td headers='rank'&gt;"&amp;D3&amp;"&lt;/td&gt;&lt;td headers='remark'&gt;"&amp;IF(E3="活動","&lt;span class='event'&gt;活動&lt;/span&gt;",IF(E3="限定","&lt;span class='limited'&gt;限定&lt;/span&gt;",""))&amp;"&lt;/td&gt;&lt;td headers='origin'&gt;&lt;span class='originName'&gt;"&amp;SUBSTITUTE(G3,CHAR(10),"&lt;br /&gt;")&amp;"&lt;/span&gt;&lt;img class='originLogo' src='resources/ui/"&amp;VLOOKUP(G3,List!F:H,2,FALSE)&amp;"'title='"&amp;SUBSTITUTE(G3,CHAR(10)," ")&amp;"' /&gt;&lt;/td&gt;&lt;td headers='group'&gt;"&amp;IF(H3="","","&lt;span class='groupName'&gt;"&amp;SUBSTITUTE(H3,CHAR(10)," ")&amp;IF(I3="","","&lt;br /&gt;"&amp;SUBSTITUTE(I3,CHAR(10)," "))&amp;"&lt;/span&gt;&lt;img class='groupLogo' src='resources/ui/"&amp;VLOOKUP(H3,List!K:L,2,FALSE)&amp;"' title='"&amp;SUBSTITUTE(H3,CHAR(10)," ")&amp;"' /&gt;")&amp;IF(I3="","","&lt;img class='groupLogo' src='resources/ui/"&amp;VLOOKUP(I3,List!K:L,2,FALSE)&amp;"' title='"&amp;SUBSTITUTE(I3,CHAR(10)," ")&amp;"' /&gt;")&amp;"&lt;/td&gt;&lt;td headers='score' id='"&amp;AP3&amp;"'&gt;"&amp;J3&amp;"&lt;/td&gt;&lt;td headers='HP'&gt;"&amp;K3&amp;"&lt;/td&gt;&lt;td headers='patk'&gt;"&amp;L3&amp;"&lt;/td&gt;&lt;td headers='matk'&gt;"&amp;M3&amp;"&lt;/td&gt;&lt;td headers='pdef'&gt;"&amp;O3&amp;"&lt;/td&gt;&lt;td headers='mdef'&gt;"&amp;P3&amp;"&lt;/td&gt;&lt;td headers='dex'&gt;"&amp;Q3&amp;"&lt;/td&gt;&lt;td headers='agi'&gt;"&amp;R3&amp;"&lt;/td&gt;&lt;td headers='luck'&gt;"&amp;S3&amp;"&lt;/td&gt;&lt;td headers='aType'&gt;"&amp;T3&amp;IF(V3="","","&lt;br /&gt;"&amp;V3)&amp; "&lt;/td&gt;&lt;td headers='a.bonus'&gt;"&amp;U3&amp;IF(W3="","","&lt;br /&gt;"&amp;W3)&amp;"&lt;/td&gt;&lt;td headers='special'&gt;"&amp;Y3&amp;IF(AA3="","","&lt;br /&gt;"&amp;AA3)&amp;"&lt;/td&gt;&lt;td headers='sp.bonus'&gt;"&amp;Z3&amp;IF(AB3="","","&lt;br /&gt;"&amp;AB3)&amp;"&lt;/td&gt;&lt;td headers='others'&gt;"&amp;AC3&amp;"&lt;/td&gt;&lt;td headers='sinA'&gt;"&amp;AD3&amp;"&lt;/td&gt;&lt;td headers='sinB'&gt;"&amp;AE3&amp;"&lt;/td&gt;&lt;td headers='sinC'&gt;"&amp;AF3&amp;"&lt;/td&gt;&lt;td headers='sinD'&gt;"&amp;AG3&amp;"&lt;/td&gt;&lt;td headers='sinE'&gt;"&amp;AH3&amp;"&lt;/td&gt;&lt;td headers='sinF'&gt;"&amp;AI3&amp;"&lt;/td&gt;&lt;td headers='sinG'&gt;"&amp;AJ3&amp;"&lt;/td&gt;&lt;/tr&gt;"</f>
        <v>&lt;tr class='mmt ev'&gt;&lt;td headers='icon'&gt;&lt;a href='https://www.alchemistcodedb.com/jp/card/ts-aot-01'&gt;&lt;img src='resources/TS_AOT_01.png' title='勝利への紅き一矢' /&gt;&lt;/a&gt;&lt;/td&gt;&lt;td headers='name'&gt;勝利への紅き一矢&lt;/td&gt;&lt;td headers='rank'&gt;5&lt;/td&gt;&lt;td headers='remark'&gt;&lt;span class='event'&gt;活動&lt;/span&gt;&lt;/td&gt;&lt;td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class='groupName'&gt;進撃の巨人&lt;/span&gt;&lt;img class='groupLogo' src='resources/ui/subgroup_aot.png' title='進撃の巨人' /&gt;&lt;/td&gt;&lt;td headers='score' id='m001'&gt;50&lt;/td&gt;&lt;td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O3" s="30" t="str">
        <f>"document.getElementById('"&amp;AP3&amp;"').innerHTML = (b0*"&amp;TEXT(N3,0)&amp;IF(L3="","","+b1*"&amp;TEXT(L3,0)&amp;IF(M3="","","+b2*"&amp;TEXT(M3,0)))&amp;")"&amp;IF(AK3=0,""," + (s0*"&amp;TEXT(AK3,0)&amp;IF(AD3="","","+s1*"&amp;TEXT(AD3,0))&amp;IF(AE3="","","+s2*"&amp;TEXT(AE3,0))&amp;IF(AF3="","","+s3*"&amp;TEXT(AF3,0))&amp;IF(AG3="","","+s4*"&amp;TEXT(AG3,0))&amp;IF(AH3="","","+s5*"&amp;TEXT(AH3,0))&amp;IF(AI3="","","+s6*"&amp;TEXT(AI3,0))&amp;IF(AJ3="","","+s7*"&amp;TEXT(AJ3,0))&amp;")")&amp;IF(AQ3="","","+ ("&amp;AQ3&amp;")")&amp;";"</f>
        <v>document.getElementById('m001').innerHTML = (b0*0) + (s0*30+s4*30)+ (ex01*20);</v>
      </c>
      <c r="AP3" s="34" t="str">
        <f>"m"&amp;TEXT(ROW()-2,"000")</f>
        <v>m001</v>
      </c>
      <c r="AQ3" s="6" t="str">
        <f>IF(T3="","",VLOOKUP(T3,List!N$2:O$7,2,FALSE)&amp;"*"&amp;U3&amp;IF(V3="","","+"&amp;VLOOKUP(V3,List!N$2:O$7,2,FALSE)&amp;"*"&amp;W3&amp;"-"&amp;VLOOKUP(T3,List!N$2:O$7,2,FALSE)&amp;"*"&amp;VLOOKUP(V3,List!N$2:O$7,2,FALSE)&amp;"*"&amp;MIN(U3,W3)))&amp;IF(Y3="","",IF(T3="","","+")&amp;VLOOKUP(Y3,List!P$2:Q$14,2,FALSE)&amp;"*"&amp;Z3&amp;IF(AA3="","","+"&amp;VLOOKUP(AA3,List!P$2:Q$13,2,FALSE)))</f>
        <v>ex01*20</v>
      </c>
    </row>
    <row r="4" spans="1:43" s="3" customFormat="1" ht="37.200000000000003" customHeight="1" x14ac:dyDescent="0.3">
      <c r="A4" s="3" t="s">
        <v>37</v>
      </c>
      <c r="C4" s="6" t="s">
        <v>38</v>
      </c>
      <c r="D4" s="3">
        <v>5</v>
      </c>
      <c r="E4" s="3" t="s">
        <v>39</v>
      </c>
      <c r="F4" s="6"/>
      <c r="G4" s="14" t="s">
        <v>36</v>
      </c>
      <c r="H4" s="8" t="s">
        <v>629</v>
      </c>
      <c r="I4" s="8"/>
      <c r="J4" s="4">
        <f t="shared" si="0"/>
        <v>110</v>
      </c>
      <c r="K4" s="2"/>
      <c r="L4" s="2"/>
      <c r="M4" s="2"/>
      <c r="N4" s="2">
        <f t="shared" si="1"/>
        <v>0</v>
      </c>
      <c r="O4" s="2"/>
      <c r="P4" s="2"/>
      <c r="Q4" s="2"/>
      <c r="R4" s="2">
        <v>10</v>
      </c>
      <c r="S4" s="7"/>
      <c r="T4" s="3" t="s">
        <v>14</v>
      </c>
      <c r="U4" s="3">
        <v>40</v>
      </c>
      <c r="X4" s="3">
        <f t="shared" ref="X4:X67" si="3">MAX(U4,W4)</f>
        <v>40</v>
      </c>
      <c r="Y4" s="3" t="s">
        <v>631</v>
      </c>
      <c r="Z4" s="8">
        <v>30</v>
      </c>
      <c r="AB4" s="4"/>
      <c r="AC4" s="5" t="s">
        <v>577</v>
      </c>
      <c r="AE4" s="3">
        <v>20</v>
      </c>
      <c r="AG4" s="3">
        <v>40</v>
      </c>
      <c r="AK4" s="4">
        <f t="shared" si="2"/>
        <v>40</v>
      </c>
      <c r="AM4" s="22"/>
      <c r="AN4" s="30" t="str">
        <f>"&lt;tr class='mmt"&amp;IF(E4="活動"," ev",IF(E4="限定"," ltd",""))&amp;IF(H4=""," groupless'","'")&amp;"&gt;&lt;td headers='icon'&gt;&lt;a href='https://www.alchemistcodedb.com/jp/card/"&amp;SUBSTITUTE(SUBSTITUTE(LOWER(A4),"_","-"),".png","")&amp;"'&gt;&lt;img src='resources/"&amp;A4&amp;"' title='"&amp;C4&amp;"' /&gt;&lt;/a&gt;&lt;/td&gt;&lt;td headers='name'&gt;"&amp;C4&amp;"&lt;/td&gt;&lt;td headers='rank'&gt;"&amp;D4&amp;"&lt;/td&gt;&lt;td headers='remark'&gt;"&amp;IF(E4="活動","&lt;span class='event'&gt;活動&lt;/span&gt;",IF(E4="限定","&lt;span class='limited'&gt;限定&lt;/span&gt;",""))&amp;"&lt;/td&gt;&lt;td headers='origin'&gt;&lt;span class='originName'&gt;"&amp;SUBSTITUTE(G4,CHAR(10),"&lt;br /&gt;")&amp;"&lt;/span&gt;&lt;img class='originLogo' src='resources/ui/"&amp;VLOOKUP(G4,List!F:H,2,FALSE)&amp;"'title='"&amp;SUBSTITUTE(G4,CHAR(10)," ")&amp;"' /&gt;&lt;/td&gt;&lt;td headers='group'&gt;"&amp;IF(H4="","","&lt;span class='groupName'&gt;"&amp;SUBSTITUTE(H4,CHAR(10)," ")&amp;IF(I4="","","&lt;br /&gt;"&amp;SUBSTITUTE(I4,CHAR(10)," "))&amp;"&lt;/span&gt;&lt;img class='groupLogo' src='resources/ui/"&amp;VLOOKUP(H4,List!K:L,2,FALSE)&amp;"' title='"&amp;SUBSTITUTE(H4,CHAR(10)," ")&amp;"' /&gt;")&amp;IF(I4="","","&lt;img class='groupLogo' src='resources/ui/"&amp;VLOOKUP(I4,List!K:L,2,FALSE)&amp;"' title='"&amp;SUBSTITUTE(I4,CHAR(10)," ")&amp;"' /&gt;")&amp;"&lt;/td&gt;&lt;td headers='score' id='"&amp;AP4&amp;"'&gt;"&amp;J4&amp;"&lt;/td&gt;&lt;td headers='HP'&gt;"&amp;K4&amp;"&lt;/td&gt;&lt;td headers='patk'&gt;"&amp;L4&amp;"&lt;/td&gt;&lt;td headers='matk'&gt;"&amp;M4&amp;"&lt;/td&gt;&lt;td headers='pdef'&gt;"&amp;O4&amp;"&lt;/td&gt;&lt;td headers='mdef'&gt;"&amp;P4&amp;"&lt;/td&gt;&lt;td headers='dex'&gt;"&amp;Q4&amp;"&lt;/td&gt;&lt;td headers='agi'&gt;"&amp;R4&amp;"&lt;/td&gt;&lt;td headers='luck'&gt;"&amp;S4&amp;"&lt;/td&gt;&lt;td headers='aType'&gt;"&amp;T4&amp;IF(V4="","","&lt;br /&gt;"&amp;V4)&amp; "&lt;/td&gt;&lt;td headers='a.bonus'&gt;"&amp;U4&amp;IF(W4="","","&lt;br /&gt;"&amp;W4)&amp;"&lt;/td&gt;&lt;td headers='special'&gt;"&amp;Y4&amp;IF(AA4="","","&lt;br /&gt;"&amp;AA4)&amp;"&lt;/td&gt;&lt;td headers='sp.bonus'&gt;"&amp;Z4&amp;IF(AB4="","","&lt;br /&gt;"&amp;AB4)&amp;"&lt;/td&gt;&lt;td headers='others'&gt;"&amp;AC4&amp;"&lt;/td&gt;&lt;td headers='sinA'&gt;"&amp;AD4&amp;"&lt;/td&gt;&lt;td headers='sinB'&gt;"&amp;AE4&amp;"&lt;/td&gt;&lt;td headers='sinC'&gt;"&amp;AF4&amp;"&lt;/td&gt;&lt;td headers='sinD'&gt;"&amp;AG4&amp;"&lt;/td&gt;&lt;td headers='sinE'&gt;"&amp;AH4&amp;"&lt;/td&gt;&lt;td headers='sinF'&gt;"&amp;AI4&amp;"&lt;/td&gt;&lt;td headers='sinG'&gt;"&amp;AJ4&amp;"&lt;/td&gt;&lt;/tr&gt;"</f>
        <v>&lt;tr class='mmt ltd'&gt;&lt;td headers='icon'&gt;&lt;a href='https://www.alchemistcodedb.com/jp/card/ts-aot-02'&gt;&lt;img src='resources/TS_AOT_02.png' title='反攻の炎に捧げん' /&gt;&lt;/a&gt;&lt;/td&gt;&lt;td headers='name'&gt;反攻の炎に捧げん&lt;/td&gt;&lt;td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class='groupName'&gt;進撃の巨人&lt;/span&gt;&lt;img class='groupLogo' src='resources/ui/subgroup_aot.png' title='進撃の巨人' /&gt;&lt;/td&gt;&lt;td headers='score' id='m002'&gt;110&lt;/td&gt;&lt;td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headers='aType'&gt;斬撃&lt;/td&gt;&lt;td headers='a.bonus'&gt;40&lt;/td&gt;&lt;td headers='special'&gt;巨体&lt;/td&gt;&lt;td headers='sp.bonus'&gt;30&lt;/td&gt;&lt;td headers='others'&gt;MP回復+10&lt;/td&gt;&lt;td headers='sinA'&gt;&lt;/td&gt;&lt;td headers='sinB'&gt;20&lt;/td&gt;&lt;td headers='sinC'&gt;&lt;/td&gt;&lt;td headers='sinD'&gt;40&lt;/td&gt;&lt;td headers='sinE'&gt;&lt;/td&gt;&lt;td headers='sinF'&gt;&lt;/td&gt;&lt;td headers='sinG'&gt;&lt;/td&gt;&lt;/tr&gt;</v>
      </c>
      <c r="AO4" s="30" t="str">
        <f t="shared" ref="AO4:AO67" si="4">"document.getElementById('"&amp;AP4&amp;"').innerHTML = (b0*"&amp;TEXT(N4,0)&amp;IF(L4="","","+b1*"&amp;TEXT(L4,0)&amp;IF(M4="","","+b2*"&amp;TEXT(M4,0)))&amp;")"&amp;IF(AK4=0,""," + (s0*"&amp;TEXT(AK4,0)&amp;IF(AD4="","","+s1*"&amp;TEXT(AD4,0))&amp;IF(AE4="","","+s2*"&amp;TEXT(AE4,0))&amp;IF(AF4="","","+s3*"&amp;TEXT(AF4,0))&amp;IF(AG4="","","+s4*"&amp;TEXT(AG4,0))&amp;IF(AH4="","","+s5*"&amp;TEXT(AH4,0))&amp;IF(AI4="","","+s6*"&amp;TEXT(AI4,0))&amp;IF(AJ4="","","+s7*"&amp;TEXT(AJ4,0))&amp;")")&amp;IF(AQ4="","","+ ("&amp;AQ4&amp;")")&amp;";"</f>
        <v>document.getElementById('m002').innerHTML = (b0*0) + (s0*40+s2*20+s4*40)+ (ex01*40+ex19*30);</v>
      </c>
      <c r="AP4" s="34" t="str">
        <f t="shared" ref="AP4:AP67" si="5">"m"&amp;TEXT(ROW()-2,"000")</f>
        <v>m002</v>
      </c>
      <c r="AQ4" s="6" t="str">
        <f>IF(T4="","",VLOOKUP(T4,List!N$2:O$7,2,FALSE)&amp;"*"&amp;U4&amp;IF(V4="","","+"&amp;VLOOKUP(V4,List!N$2:O$7,2,FALSE)&amp;"*"&amp;W4&amp;"-"&amp;VLOOKUP(T4,List!N$2:O$7,2,FALSE)&amp;"*"&amp;VLOOKUP(V4,List!N$2:O$7,2,FALSE)&amp;"*"&amp;MIN(U4,W4)))&amp;IF(Y4="","",IF(T4="","","+")&amp;VLOOKUP(Y4,List!P$2:Q$14,2,FALSE)&amp;"*"&amp;Z4&amp;IF(AA4="","","+"&amp;VLOOKUP(AA4,List!P$2:Q$13,2,FALSE)))</f>
        <v>ex01*40+ex19*30</v>
      </c>
    </row>
    <row r="5" spans="1:43" s="3" customFormat="1" ht="37.200000000000003" customHeight="1" x14ac:dyDescent="0.3">
      <c r="A5" s="3" t="s">
        <v>627</v>
      </c>
      <c r="C5" s="6" t="s">
        <v>628</v>
      </c>
      <c r="D5" s="3">
        <v>5</v>
      </c>
      <c r="E5" s="3" t="s">
        <v>39</v>
      </c>
      <c r="F5" s="6"/>
      <c r="G5" s="14" t="s">
        <v>36</v>
      </c>
      <c r="H5" s="8" t="s">
        <v>629</v>
      </c>
      <c r="I5" s="8"/>
      <c r="J5" s="4">
        <f t="shared" si="0"/>
        <v>90</v>
      </c>
      <c r="K5" s="2">
        <v>30</v>
      </c>
      <c r="L5" s="2">
        <v>50</v>
      </c>
      <c r="M5" s="2"/>
      <c r="N5" s="2">
        <f t="shared" si="1"/>
        <v>50</v>
      </c>
      <c r="O5" s="2"/>
      <c r="P5" s="2"/>
      <c r="Q5" s="2"/>
      <c r="R5" s="2"/>
      <c r="S5" s="7"/>
      <c r="X5" s="3">
        <f t="shared" si="3"/>
        <v>0</v>
      </c>
      <c r="Z5" s="8"/>
      <c r="AB5" s="4"/>
      <c r="AC5" s="5" t="s">
        <v>633</v>
      </c>
      <c r="AG5" s="3">
        <v>40</v>
      </c>
      <c r="AH5" s="3">
        <v>20</v>
      </c>
      <c r="AK5" s="4">
        <f t="shared" si="2"/>
        <v>40</v>
      </c>
      <c r="AM5" s="22"/>
      <c r="AN5" s="30" t="str">
        <f>"&lt;tr class='mmt"&amp;IF(E5="活動"," ev",IF(E5="限定"," ltd",""))&amp;IF(H5=""," groupless'","'")&amp;"&gt;&lt;td headers='icon'&gt;&lt;a href='https://www.alchemistcodedb.com/jp/card/"&amp;SUBSTITUTE(SUBSTITUTE(LOWER(A5),"_","-"),".png","")&amp;"'&gt;&lt;img src='resources/"&amp;A5&amp;"' title='"&amp;C5&amp;"' /&gt;&lt;/a&gt;&lt;/td&gt;&lt;td headers='name'&gt;"&amp;C5&amp;"&lt;/td&gt;&lt;td headers='rank'&gt;"&amp;D5&amp;"&lt;/td&gt;&lt;td headers='remark'&gt;"&amp;IF(E5="活動","&lt;span class='event'&gt;活動&lt;/span&gt;",IF(E5="限定","&lt;span class='limited'&gt;限定&lt;/span&gt;",""))&amp;"&lt;/td&gt;&lt;td headers='origin'&gt;&lt;span class='originName'&gt;"&amp;SUBSTITUTE(G5,CHAR(10),"&lt;br /&gt;")&amp;"&lt;/span&gt;&lt;img class='originLogo' src='resources/ui/"&amp;VLOOKUP(G5,List!F:H,2,FALSE)&amp;"'title='"&amp;SUBSTITUTE(G5,CHAR(10)," ")&amp;"' /&gt;&lt;/td&gt;&lt;td headers='group'&gt;"&amp;IF(H5="","","&lt;span class='groupName'&gt;"&amp;SUBSTITUTE(H5,CHAR(10)," ")&amp;IF(I5="","","&lt;br /&gt;"&amp;SUBSTITUTE(I5,CHAR(10)," "))&amp;"&lt;/span&gt;&lt;img class='groupLogo' src='resources/ui/"&amp;VLOOKUP(H5,List!K:L,2,FALSE)&amp;"' title='"&amp;SUBSTITUTE(H5,CHAR(10)," ")&amp;"' /&gt;")&amp;IF(I5="","","&lt;img class='groupLogo' src='resources/ui/"&amp;VLOOKUP(I5,List!K:L,2,FALSE)&amp;"' title='"&amp;SUBSTITUTE(I5,CHAR(10)," ")&amp;"' /&gt;")&amp;"&lt;/td&gt;&lt;td headers='score' id='"&amp;AP5&amp;"'&gt;"&amp;J5&amp;"&lt;/td&gt;&lt;td headers='HP'&gt;"&amp;K5&amp;"&lt;/td&gt;&lt;td headers='patk'&gt;"&amp;L5&amp;"&lt;/td&gt;&lt;td headers='matk'&gt;"&amp;M5&amp;"&lt;/td&gt;&lt;td headers='pdef'&gt;"&amp;O5&amp;"&lt;/td&gt;&lt;td headers='mdef'&gt;"&amp;P5&amp;"&lt;/td&gt;&lt;td headers='dex'&gt;"&amp;Q5&amp;"&lt;/td&gt;&lt;td headers='agi'&gt;"&amp;R5&amp;"&lt;/td&gt;&lt;td headers='luck'&gt;"&amp;S5&amp;"&lt;/td&gt;&lt;td headers='aType'&gt;"&amp;T5&amp;IF(V5="","","&lt;br /&gt;"&amp;V5)&amp; "&lt;/td&gt;&lt;td headers='a.bonus'&gt;"&amp;U5&amp;IF(W5="","","&lt;br /&gt;"&amp;W5)&amp;"&lt;/td&gt;&lt;td headers='special'&gt;"&amp;Y5&amp;IF(AA5="","","&lt;br /&gt;"&amp;AA5)&amp;"&lt;/td&gt;&lt;td headers='sp.bonus'&gt;"&amp;Z5&amp;IF(AB5="","","&lt;br /&gt;"&amp;AB5)&amp;"&lt;/td&gt;&lt;td headers='others'&gt;"&amp;AC5&amp;"&lt;/td&gt;&lt;td headers='sinA'&gt;"&amp;AD5&amp;"&lt;/td&gt;&lt;td headers='sinB'&gt;"&amp;AE5&amp;"&lt;/td&gt;&lt;td headers='sinC'&gt;"&amp;AF5&amp;"&lt;/td&gt;&lt;td headers='sinD'&gt;"&amp;AG5&amp;"&lt;/td&gt;&lt;td headers='sinE'&gt;"&amp;AH5&amp;"&lt;/td&gt;&lt;td headers='sinF'&gt;"&amp;AI5&amp;"&lt;/td&gt;&lt;td headers='sinG'&gt;"&amp;AJ5&amp;"&lt;/td&gt;&lt;/tr&gt;"</f>
        <v>&lt;tr class='mmt ltd'&gt;&lt;td headers='icon'&gt;&lt;a href='https://www.alchemistcodedb.com/jp/card/ts-aot-03'&gt;&lt;img src='resources/TS_AOT_03.png' title='巨人に抗いし翼' /&gt;&lt;/a&gt;&lt;/td&gt;&lt;td headers='name'&gt;巨人に抗いし翼&lt;/td&gt;&lt;td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class='groupName'&gt;進撃の巨人&lt;/span&gt;&lt;img class='groupLogo' src='resources/ui/subgroup_aot.png' title='進撃の巨人' /&gt;&lt;/td&gt;&lt;td headers='score' id='m003'&gt;90&lt;/td&gt;&lt;td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headers='others'&gt;対巨体防御+20&lt;/td&gt;&lt;td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O5" s="30" t="str">
        <f t="shared" si="4"/>
        <v>document.getElementById('m003').innerHTML = (b0*50+b1*50) + (s0*40+s4*40+s5*20);</v>
      </c>
      <c r="AP5" s="34" t="str">
        <f t="shared" si="5"/>
        <v>m003</v>
      </c>
      <c r="AQ5" s="6" t="str">
        <f>IF(T5="","",VLOOKUP(T5,List!N$2:O$7,2,FALSE)&amp;"*"&amp;U5&amp;IF(V5="","","+"&amp;VLOOKUP(V5,List!N$2:O$7,2,FALSE)&amp;"*"&amp;W5&amp;"-"&amp;VLOOKUP(T5,List!N$2:O$7,2,FALSE)&amp;"*"&amp;VLOOKUP(V5,List!N$2:O$7,2,FALSE)&amp;"*"&amp;MIN(U5,W5)))&amp;IF(Y5="","",IF(T5="","","+")&amp;VLOOKUP(Y5,List!P$2:Q$14,2,FALSE)&amp;"*"&amp;Z5&amp;IF(AA5="","","+"&amp;VLOOKUP(AA5,List!P$2:Q$13,2,FALSE)))</f>
        <v/>
      </c>
    </row>
    <row r="6" spans="1:43" s="3" customFormat="1" ht="37.200000000000003" customHeight="1" x14ac:dyDescent="0.3">
      <c r="A6" s="3" t="s">
        <v>40</v>
      </c>
      <c r="C6" s="6" t="s">
        <v>41</v>
      </c>
      <c r="D6" s="3">
        <v>5</v>
      </c>
      <c r="E6" s="3" t="s">
        <v>35</v>
      </c>
      <c r="F6" s="6" t="s">
        <v>849</v>
      </c>
      <c r="G6" s="15" t="s">
        <v>42</v>
      </c>
      <c r="H6" s="8" t="s">
        <v>43</v>
      </c>
      <c r="I6" s="8"/>
      <c r="J6" s="4">
        <f t="shared" si="0"/>
        <v>45</v>
      </c>
      <c r="K6" s="2">
        <v>30</v>
      </c>
      <c r="L6" s="2"/>
      <c r="M6" s="2"/>
      <c r="N6" s="2">
        <f t="shared" si="1"/>
        <v>0</v>
      </c>
      <c r="O6" s="2"/>
      <c r="P6" s="2"/>
      <c r="Q6" s="2"/>
      <c r="R6" s="2"/>
      <c r="S6" s="7"/>
      <c r="T6" s="3" t="s">
        <v>14</v>
      </c>
      <c r="U6" s="3">
        <v>30</v>
      </c>
      <c r="X6" s="3">
        <f t="shared" si="3"/>
        <v>30</v>
      </c>
      <c r="Z6" s="8"/>
      <c r="AB6" s="4"/>
      <c r="AC6" s="5"/>
      <c r="AD6" s="3">
        <v>15</v>
      </c>
      <c r="AH6" s="3">
        <v>15</v>
      </c>
      <c r="AK6" s="4">
        <f t="shared" si="2"/>
        <v>15</v>
      </c>
      <c r="AM6" s="22"/>
      <c r="AN6" s="30" t="str">
        <f>"&lt;tr class='mmt"&amp;IF(E6="活動"," ev",IF(E6="限定"," ltd",""))&amp;IF(H6=""," groupless'","'")&amp;"&gt;&lt;td headers='icon'&gt;&lt;a href='https://www.alchemistcodedb.com/jp/card/"&amp;SUBSTITUTE(SUBSTITUTE(LOWER(A6),"_","-"),".png","")&amp;"'&gt;&lt;img src='resources/"&amp;A6&amp;"' title='"&amp;C6&amp;"' /&gt;&lt;/a&gt;&lt;/td&gt;&lt;td headers='name'&gt;"&amp;C6&amp;"&lt;/td&gt;&lt;td headers='rank'&gt;"&amp;D6&amp;"&lt;/td&gt;&lt;td headers='remark'&gt;"&amp;IF(E6="活動","&lt;span class='event'&gt;活動&lt;/span&gt;",IF(E6="限定","&lt;span class='limited'&gt;限定&lt;/span&gt;",""))&amp;"&lt;/td&gt;&lt;td headers='origin'&gt;&lt;span class='originName'&gt;"&amp;SUBSTITUTE(G6,CHAR(10),"&lt;br /&gt;")&amp;"&lt;/span&gt;&lt;img class='originLogo' src='resources/ui/"&amp;VLOOKUP(G6,List!F:H,2,FALSE)&amp;"'title='"&amp;SUBSTITUTE(G6,CHAR(10)," ")&amp;"' /&gt;&lt;/td&gt;&lt;td headers='group'&gt;"&amp;IF(H6="","","&lt;span class='groupName'&gt;"&amp;SUBSTITUTE(H6,CHAR(10)," ")&amp;IF(I6="","","&lt;br /&gt;"&amp;SUBSTITUTE(I6,CHAR(10)," "))&amp;"&lt;/span&gt;&lt;img class='groupLogo' src='resources/ui/"&amp;VLOOKUP(H6,List!K:L,2,FALSE)&amp;"' title='"&amp;SUBSTITUTE(H6,CHAR(10)," ")&amp;"' /&gt;")&amp;IF(I6="","","&lt;img class='groupLogo' src='resources/ui/"&amp;VLOOKUP(I6,List!K:L,2,FALSE)&amp;"' title='"&amp;SUBSTITUTE(I6,CHAR(10)," ")&amp;"' /&gt;")&amp;"&lt;/td&gt;&lt;td headers='score' id='"&amp;AP6&amp;"'&gt;"&amp;J6&amp;"&lt;/td&gt;&lt;td headers='HP'&gt;"&amp;K6&amp;"&lt;/td&gt;&lt;td headers='patk'&gt;"&amp;L6&amp;"&lt;/td&gt;&lt;td headers='matk'&gt;"&amp;M6&amp;"&lt;/td&gt;&lt;td headers='pdef'&gt;"&amp;O6&amp;"&lt;/td&gt;&lt;td headers='mdef'&gt;"&amp;P6&amp;"&lt;/td&gt;&lt;td headers='dex'&gt;"&amp;Q6&amp;"&lt;/td&gt;&lt;td headers='agi'&gt;"&amp;R6&amp;"&lt;/td&gt;&lt;td headers='luck'&gt;"&amp;S6&amp;"&lt;/td&gt;&lt;td headers='aType'&gt;"&amp;T6&amp;IF(V6="","","&lt;br /&gt;"&amp;V6)&amp; "&lt;/td&gt;&lt;td headers='a.bonus'&gt;"&amp;U6&amp;IF(W6="","","&lt;br /&gt;"&amp;W6)&amp;"&lt;/td&gt;&lt;td headers='special'&gt;"&amp;Y6&amp;IF(AA6="","","&lt;br /&gt;"&amp;AA6)&amp;"&lt;/td&gt;&lt;td headers='sp.bonus'&gt;"&amp;Z6&amp;IF(AB6="","","&lt;br /&gt;"&amp;AB6)&amp;"&lt;/td&gt;&lt;td headers='others'&gt;"&amp;AC6&amp;"&lt;/td&gt;&lt;td headers='sinA'&gt;"&amp;AD6&amp;"&lt;/td&gt;&lt;td headers='sinB'&gt;"&amp;AE6&amp;"&lt;/td&gt;&lt;td headers='sinC'&gt;"&amp;AF6&amp;"&lt;/td&gt;&lt;td headers='sinD'&gt;"&amp;AG6&amp;"&lt;/td&gt;&lt;td headers='sinE'&gt;"&amp;AH6&amp;"&lt;/td&gt;&lt;td headers='sinF'&gt;"&amp;AI6&amp;"&lt;/td&gt;&lt;td headers='sinG'&gt;"&amp;AJ6&amp;"&lt;/td&gt;&lt;/tr&gt;"</f>
        <v>&lt;tr class='mmt ev'&gt;&lt;td headers='icon'&gt;&lt;a href='https://www.alchemistcodedb.com/jp/card/ts-aprilfool-01'&gt;&lt;img src='resources/TS_APRILFOOL_01.png' title='その夢。ぬくもりの中に' /&gt;&lt;/a&gt;&lt;/td&gt;&lt;td headers='name'&gt;その夢。ぬくもりの中に&lt;/td&gt;&lt;td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class='groupName'&gt;蒼炎騎士団&lt;/span&gt;&lt;img class='groupLogo' src='resources/ui/subgroup_souenkishi.png' title='蒼炎騎士団' /&gt;&lt;/td&gt;&lt;td headers='score' id='m004'&gt;45&lt;/td&gt;&lt;td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headers='a.bonus'&gt;30&lt;/td&gt;&lt;td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O6" s="30" t="str">
        <f t="shared" si="4"/>
        <v>document.getElementById('m004').innerHTML = (b0*0) + (s0*15+s1*15+s5*15)+ (ex01*30);</v>
      </c>
      <c r="AP6" s="34" t="str">
        <f t="shared" si="5"/>
        <v>m004</v>
      </c>
      <c r="AQ6" s="6" t="str">
        <f>IF(T6="","",VLOOKUP(T6,List!N$2:O$7,2,FALSE)&amp;"*"&amp;U6&amp;IF(V6="","","+"&amp;VLOOKUP(V6,List!N$2:O$7,2,FALSE)&amp;"*"&amp;W6&amp;"-"&amp;VLOOKUP(T6,List!N$2:O$7,2,FALSE)&amp;"*"&amp;VLOOKUP(V6,List!N$2:O$7,2,FALSE)&amp;"*"&amp;MIN(U6,W6)))&amp;IF(Y6="","",IF(T6="","","+")&amp;VLOOKUP(Y6,List!P$2:Q$14,2,FALSE)&amp;"*"&amp;Z6&amp;IF(AA6="","","+"&amp;VLOOKUP(AA6,List!P$2:Q$13,2,FALSE)))</f>
        <v>ex01*30</v>
      </c>
    </row>
    <row r="7" spans="1:43" s="3" customFormat="1" ht="37.200000000000003" customHeight="1" x14ac:dyDescent="0.3">
      <c r="A7" s="3" t="s">
        <v>528</v>
      </c>
      <c r="C7" s="6" t="s">
        <v>531</v>
      </c>
      <c r="D7" s="3">
        <v>5</v>
      </c>
      <c r="E7" s="3" t="s">
        <v>35</v>
      </c>
      <c r="F7" s="6" t="s">
        <v>849</v>
      </c>
      <c r="G7" s="14" t="s">
        <v>36</v>
      </c>
      <c r="H7" s="8"/>
      <c r="I7" s="8"/>
      <c r="J7" s="4">
        <f t="shared" si="0"/>
        <v>0</v>
      </c>
      <c r="K7" s="2"/>
      <c r="L7" s="2"/>
      <c r="M7" s="2"/>
      <c r="N7" s="2">
        <f t="shared" si="1"/>
        <v>0</v>
      </c>
      <c r="O7" s="2"/>
      <c r="P7" s="2"/>
      <c r="Q7" s="2"/>
      <c r="R7" s="2"/>
      <c r="S7" s="7"/>
      <c r="X7" s="3">
        <f t="shared" si="3"/>
        <v>0</v>
      </c>
      <c r="Z7" s="8"/>
      <c r="AB7" s="4"/>
      <c r="AC7" s="5"/>
      <c r="AK7" s="4">
        <f t="shared" si="2"/>
        <v>0</v>
      </c>
      <c r="AM7" s="22"/>
      <c r="AN7" s="30" t="str">
        <f>"&lt;tr class='mmt"&amp;IF(E7="活動"," ev",IF(E7="限定"," ltd",""))&amp;IF(H7=""," groupless'","'")&amp;"&gt;&lt;td headers='icon'&gt;&lt;a href='https://www.alchemistcodedb.com/jp/card/"&amp;SUBSTITUTE(SUBSTITUTE(LOWER(A7),"_","-"),".png","")&amp;"'&gt;&lt;img src='resources/"&amp;A7&amp;"' title='"&amp;C7&amp;"' /&gt;&lt;/a&gt;&lt;/td&gt;&lt;td headers='name'&gt;"&amp;C7&amp;"&lt;/td&gt;&lt;td headers='rank'&gt;"&amp;D7&amp;"&lt;/td&gt;&lt;td headers='remark'&gt;"&amp;IF(E7="活動","&lt;span class='event'&gt;活動&lt;/span&gt;",IF(E7="限定","&lt;span class='limited'&gt;限定&lt;/span&gt;",""))&amp;"&lt;/td&gt;&lt;td headers='origin'&gt;&lt;span class='originName'&gt;"&amp;SUBSTITUTE(G7,CHAR(10),"&lt;br /&gt;")&amp;"&lt;/span&gt;&lt;img class='originLogo' src='resources/ui/"&amp;VLOOKUP(G7,List!F:H,2,FALSE)&amp;"'title='"&amp;SUBSTITUTE(G7,CHAR(10)," ")&amp;"' /&gt;&lt;/td&gt;&lt;td headers='group'&gt;"&amp;IF(H7="","","&lt;span class='groupName'&gt;"&amp;SUBSTITUTE(H7,CHAR(10)," ")&amp;IF(I7="","","&lt;br /&gt;"&amp;SUBSTITUTE(I7,CHAR(10)," "))&amp;"&lt;/span&gt;&lt;img class='groupLogo' src='resources/ui/"&amp;VLOOKUP(H7,List!K:L,2,FALSE)&amp;"' title='"&amp;SUBSTITUTE(H7,CHAR(10)," ")&amp;"' /&gt;")&amp;IF(I7="","","&lt;img class='groupLogo' src='resources/ui/"&amp;VLOOKUP(I7,List!K:L,2,FALSE)&amp;"' title='"&amp;SUBSTITUTE(I7,CHAR(10)," ")&amp;"' /&gt;")&amp;"&lt;/td&gt;&lt;td headers='score' id='"&amp;AP7&amp;"'&gt;"&amp;J7&amp;"&lt;/td&gt;&lt;td headers='HP'&gt;"&amp;K7&amp;"&lt;/td&gt;&lt;td headers='patk'&gt;"&amp;L7&amp;"&lt;/td&gt;&lt;td headers='matk'&gt;"&amp;M7&amp;"&lt;/td&gt;&lt;td headers='pdef'&gt;"&amp;O7&amp;"&lt;/td&gt;&lt;td headers='mdef'&gt;"&amp;P7&amp;"&lt;/td&gt;&lt;td headers='dex'&gt;"&amp;Q7&amp;"&lt;/td&gt;&lt;td headers='agi'&gt;"&amp;R7&amp;"&lt;/td&gt;&lt;td headers='luck'&gt;"&amp;S7&amp;"&lt;/td&gt;&lt;td headers='aType'&gt;"&amp;T7&amp;IF(V7="","","&lt;br /&gt;"&amp;V7)&amp; "&lt;/td&gt;&lt;td headers='a.bonus'&gt;"&amp;U7&amp;IF(W7="","","&lt;br /&gt;"&amp;W7)&amp;"&lt;/td&gt;&lt;td headers='special'&gt;"&amp;Y7&amp;IF(AA7="","","&lt;br /&gt;"&amp;AA7)&amp;"&lt;/td&gt;&lt;td headers='sp.bonus'&gt;"&amp;Z7&amp;IF(AB7="","","&lt;br /&gt;"&amp;AB7)&amp;"&lt;/td&gt;&lt;td headers='others'&gt;"&amp;AC7&amp;"&lt;/td&gt;&lt;td headers='sinA'&gt;"&amp;AD7&amp;"&lt;/td&gt;&lt;td headers='sinB'&gt;"&amp;AE7&amp;"&lt;/td&gt;&lt;td headers='sinC'&gt;"&amp;AF7&amp;"&lt;/td&gt;&lt;td headers='sinD'&gt;"&amp;AG7&amp;"&lt;/td&gt;&lt;td headers='sinE'&gt;"&amp;AH7&amp;"&lt;/td&gt;&lt;td headers='sinF'&gt;"&amp;AI7&amp;"&lt;/td&gt;&lt;td headers='sinG'&gt;"&amp;AJ7&amp;"&lt;/td&gt;&lt;/tr&gt;"</f>
        <v>&lt;tr class='mmt ev groupless'&gt;&lt;td headers='icon'&gt;&lt;a href='https://www.alchemistcodedb.com/jp/card/ts-aprilfool-2020'&gt;&lt;img src='resources/TS_APRILFOOL_2020.png' title='伝説の塔の下で' /&gt;&lt;/a&gt;&lt;/td&gt;&lt;td headers='name'&gt;伝説の塔の下で&lt;/td&gt;&lt;td headers='rank'&gt;5&lt;/td&gt;&lt;td headers='remark'&gt;&lt;span class='event'&gt;活動&lt;/span&gt;&lt;/td&gt;&lt;td headers='origin'&gt;&lt;span class='originName'&gt;その他&lt;br /&gt;Other&lt;/span&gt;&lt;img class='originLogo' src='resources/ui/IT_TB_BIRTH_ETC.png'title='その他 Other' /&gt;&lt;/td&gt;&lt;td headers='group'&gt;&lt;/td&gt;&lt;td headers='score' id='m005'&gt;0&lt;/td&gt;&lt;td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7" s="30" t="str">
        <f t="shared" si="4"/>
        <v>document.getElementById('m005').innerHTML = (b0*0);</v>
      </c>
      <c r="AP7" s="34" t="str">
        <f t="shared" si="5"/>
        <v>m005</v>
      </c>
      <c r="AQ7" s="6" t="str">
        <f>IF(T7="","",VLOOKUP(T7,List!N$2:O$7,2,FALSE)&amp;"*"&amp;U7&amp;IF(V7="","","+"&amp;VLOOKUP(V7,List!N$2:O$7,2,FALSE)&amp;"*"&amp;W7&amp;"-"&amp;VLOOKUP(T7,List!N$2:O$7,2,FALSE)&amp;"*"&amp;VLOOKUP(V7,List!N$2:O$7,2,FALSE)&amp;"*"&amp;MIN(U7,W7)))&amp;IF(Y7="","",IF(T7="","","+")&amp;VLOOKUP(Y7,List!P$2:Q$14,2,FALSE)&amp;"*"&amp;Z7&amp;IF(AA7="","","+"&amp;VLOOKUP(AA7,List!P$2:Q$13,2,FALSE)))</f>
        <v/>
      </c>
    </row>
    <row r="8" spans="1:43" s="3" customFormat="1" ht="37.200000000000003" customHeight="1" x14ac:dyDescent="0.3">
      <c r="A8" s="3" t="s">
        <v>44</v>
      </c>
      <c r="C8" s="6" t="s">
        <v>45</v>
      </c>
      <c r="D8" s="3">
        <v>5</v>
      </c>
      <c r="E8" s="3" t="s">
        <v>39</v>
      </c>
      <c r="F8" s="6"/>
      <c r="G8" s="14" t="s">
        <v>36</v>
      </c>
      <c r="H8" s="8" t="s">
        <v>512</v>
      </c>
      <c r="I8" s="8"/>
      <c r="J8" s="4">
        <f t="shared" si="0"/>
        <v>100</v>
      </c>
      <c r="K8" s="2">
        <v>20</v>
      </c>
      <c r="L8" s="2">
        <v>30</v>
      </c>
      <c r="M8" s="2"/>
      <c r="N8" s="2">
        <f t="shared" si="1"/>
        <v>30</v>
      </c>
      <c r="O8" s="2"/>
      <c r="P8" s="2"/>
      <c r="Q8" s="2"/>
      <c r="R8" s="2"/>
      <c r="S8" s="7"/>
      <c r="T8" s="5" t="s">
        <v>15</v>
      </c>
      <c r="U8" s="3">
        <v>30</v>
      </c>
      <c r="V8" s="5"/>
      <c r="X8" s="3">
        <f t="shared" si="3"/>
        <v>30</v>
      </c>
      <c r="Z8" s="8"/>
      <c r="AB8" s="4"/>
      <c r="AC8" s="5" t="s">
        <v>508</v>
      </c>
      <c r="AE8" s="3">
        <v>20</v>
      </c>
      <c r="AH8" s="3">
        <v>40</v>
      </c>
      <c r="AK8" s="4">
        <f t="shared" si="2"/>
        <v>40</v>
      </c>
      <c r="AM8" s="22"/>
      <c r="AN8" s="30" t="str">
        <f>"&lt;tr class='mmt"&amp;IF(E8="活動"," ev",IF(E8="限定"," ltd",""))&amp;IF(H8=""," groupless'","'")&amp;"&gt;&lt;td headers='icon'&gt;&lt;a href='https://www.alchemistcodedb.com/jp/card/"&amp;SUBSTITUTE(SUBSTITUTE(LOWER(A8),"_","-"),".png","")&amp;"'&gt;&lt;img src='resources/"&amp;A8&amp;"' title='"&amp;C8&amp;"' /&gt;&lt;/a&gt;&lt;/td&gt;&lt;td headers='name'&gt;"&amp;C8&amp;"&lt;/td&gt;&lt;td headers='rank'&gt;"&amp;D8&amp;"&lt;/td&gt;&lt;td headers='remark'&gt;"&amp;IF(E8="活動","&lt;span class='event'&gt;活動&lt;/span&gt;",IF(E8="限定","&lt;span class='limited'&gt;限定&lt;/span&gt;",""))&amp;"&lt;/td&gt;&lt;td headers='origin'&gt;&lt;span class='originName'&gt;"&amp;SUBSTITUTE(G8,CHAR(10),"&lt;br /&gt;")&amp;"&lt;/span&gt;&lt;img class='originLogo' src='resources/ui/"&amp;VLOOKUP(G8,List!F:H,2,FALSE)&amp;"'title='"&amp;SUBSTITUTE(G8,CHAR(10)," ")&amp;"' /&gt;&lt;/td&gt;&lt;td headers='group'&gt;"&amp;IF(H8="","","&lt;span class='groupName'&gt;"&amp;SUBSTITUTE(H8,CHAR(10)," ")&amp;IF(I8="","","&lt;br /&gt;"&amp;SUBSTITUTE(I8,CHAR(10)," "))&amp;"&lt;/span&gt;&lt;img class='groupLogo' src='resources/ui/"&amp;VLOOKUP(H8,List!K:L,2,FALSE)&amp;"' title='"&amp;SUBSTITUTE(H8,CHAR(10)," ")&amp;"' /&gt;")&amp;IF(I8="","","&lt;img class='groupLogo' src='resources/ui/"&amp;VLOOKUP(I8,List!K:L,2,FALSE)&amp;"' title='"&amp;SUBSTITUTE(I8,CHAR(10)," ")&amp;"' /&gt;")&amp;"&lt;/td&gt;&lt;td headers='score' id='"&amp;AP8&amp;"'&gt;"&amp;J8&amp;"&lt;/td&gt;&lt;td headers='HP'&gt;"&amp;K8&amp;"&lt;/td&gt;&lt;td headers='patk'&gt;"&amp;L8&amp;"&lt;/td&gt;&lt;td headers='matk'&gt;"&amp;M8&amp;"&lt;/td&gt;&lt;td headers='pdef'&gt;"&amp;O8&amp;"&lt;/td&gt;&lt;td headers='mdef'&gt;"&amp;P8&amp;"&lt;/td&gt;&lt;td headers='dex'&gt;"&amp;Q8&amp;"&lt;/td&gt;&lt;td headers='agi'&gt;"&amp;R8&amp;"&lt;/td&gt;&lt;td headers='luck'&gt;"&amp;S8&amp;"&lt;/td&gt;&lt;td headers='aType'&gt;"&amp;T8&amp;IF(V8="","","&lt;br /&gt;"&amp;V8)&amp; "&lt;/td&gt;&lt;td headers='a.bonus'&gt;"&amp;U8&amp;IF(W8="","","&lt;br /&gt;"&amp;W8)&amp;"&lt;/td&gt;&lt;td headers='special'&gt;"&amp;Y8&amp;IF(AA8="","","&lt;br /&gt;"&amp;AA8)&amp;"&lt;/td&gt;&lt;td headers='sp.bonus'&gt;"&amp;Z8&amp;IF(AB8="","","&lt;br /&gt;"&amp;AB8)&amp;"&lt;/td&gt;&lt;td headers='others'&gt;"&amp;AC8&amp;"&lt;/td&gt;&lt;td headers='sinA'&gt;"&amp;AD8&amp;"&lt;/td&gt;&lt;td headers='sinB'&gt;"&amp;AE8&amp;"&lt;/td&gt;&lt;td headers='sinC'&gt;"&amp;AF8&amp;"&lt;/td&gt;&lt;td headers='sinD'&gt;"&amp;AG8&amp;"&lt;/td&gt;&lt;td headers='sinE'&gt;"&amp;AH8&amp;"&lt;/td&gt;&lt;td headers='sinF'&gt;"&amp;AI8&amp;"&lt;/td&gt;&lt;td headers='sinG'&gt;"&amp;AJ8&amp;"&lt;/td&gt;&lt;/tr&gt;"</f>
        <v>&lt;tr class='mmt ltd'&gt;&lt;td headers='icon'&gt;&lt;a href='https://www.alchemistcodedb.com/jp/card/ts-bf-01'&gt;&lt;img src='resources/TS_BF_01.png' title='フロンティアレジェンズ' /&gt;&lt;/a&gt;&lt;/td&gt;&lt;td headers='name'&gt;フロンティアレジェンズ&lt;/td&gt;&lt;td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class='groupName'&gt;ブレフロ&lt;/span&gt;&lt;img class='groupLogo' src='resources/ui/group_bf.png' title='ブレフロ' /&gt;&lt;/td&gt;&lt;td headers='score' id='m006'&gt;100&lt;/td&gt;&lt;td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headers='aType'&gt;刺突&lt;/td&gt;&lt;td headers='a.bonus'&gt;30&lt;/td&gt;&lt;td headers='special'&gt;&lt;/td&gt;&lt;td headers='sp.bonus'&gt;&lt;/td&gt;&lt;td headers='others'&gt;単体耐性+20&lt;/td&gt;&lt;td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O8" s="30" t="str">
        <f t="shared" si="4"/>
        <v>document.getElementById('m006').innerHTML = (b0*30+b1*30) + (s0*40+s2*20+s5*40)+ (ex02*30);</v>
      </c>
      <c r="AP8" s="34" t="str">
        <f t="shared" si="5"/>
        <v>m006</v>
      </c>
      <c r="AQ8" s="6" t="str">
        <f>IF(T8="","",VLOOKUP(T8,List!N$2:O$7,2,FALSE)&amp;"*"&amp;U8&amp;IF(V8="","","+"&amp;VLOOKUP(V8,List!N$2:O$7,2,FALSE)&amp;"*"&amp;W8&amp;"-"&amp;VLOOKUP(T8,List!N$2:O$7,2,FALSE)&amp;"*"&amp;VLOOKUP(V8,List!N$2:O$7,2,FALSE)&amp;"*"&amp;MIN(U8,W8)))&amp;IF(Y8="","",IF(T8="","","+")&amp;VLOOKUP(Y8,List!P$2:Q$14,2,FALSE)&amp;"*"&amp;Z8&amp;IF(AA8="","","+"&amp;VLOOKUP(AA8,List!P$2:Q$13,2,FALSE)))</f>
        <v>ex02*30</v>
      </c>
    </row>
    <row r="9" spans="1:43" s="3" customFormat="1" ht="37.200000000000003" customHeight="1" x14ac:dyDescent="0.3">
      <c r="A9" s="3" t="s">
        <v>517</v>
      </c>
      <c r="C9" s="6" t="s">
        <v>521</v>
      </c>
      <c r="D9" s="3">
        <v>5</v>
      </c>
      <c r="E9" s="3" t="s">
        <v>35</v>
      </c>
      <c r="F9" s="6"/>
      <c r="G9" s="14" t="s">
        <v>36</v>
      </c>
      <c r="H9" s="8" t="s">
        <v>512</v>
      </c>
      <c r="I9" s="8"/>
      <c r="J9" s="4">
        <f t="shared" si="0"/>
        <v>60</v>
      </c>
      <c r="K9" s="2"/>
      <c r="L9" s="2">
        <v>30</v>
      </c>
      <c r="M9" s="2"/>
      <c r="N9" s="2">
        <f t="shared" si="1"/>
        <v>30</v>
      </c>
      <c r="O9" s="2">
        <v>30</v>
      </c>
      <c r="P9" s="2"/>
      <c r="Q9" s="2"/>
      <c r="R9" s="2"/>
      <c r="S9" s="7"/>
      <c r="X9" s="3">
        <f t="shared" si="3"/>
        <v>0</v>
      </c>
      <c r="Z9" s="8"/>
      <c r="AB9" s="4"/>
      <c r="AC9" s="5"/>
      <c r="AE9" s="3">
        <v>30</v>
      </c>
      <c r="AK9" s="4">
        <f t="shared" si="2"/>
        <v>30</v>
      </c>
      <c r="AM9" s="22"/>
      <c r="AN9" s="30" t="str">
        <f>"&lt;tr class='mmt"&amp;IF(E9="活動"," ev",IF(E9="限定"," ltd",""))&amp;IF(H9=""," groupless'","'")&amp;"&gt;&lt;td headers='icon'&gt;&lt;a href='https://www.alchemistcodedb.com/jp/card/"&amp;SUBSTITUTE(SUBSTITUTE(LOWER(A9),"_","-"),".png","")&amp;"'&gt;&lt;img src='resources/"&amp;A9&amp;"' title='"&amp;C9&amp;"' /&gt;&lt;/a&gt;&lt;/td&gt;&lt;td headers='name'&gt;"&amp;C9&amp;"&lt;/td&gt;&lt;td headers='rank'&gt;"&amp;D9&amp;"&lt;/td&gt;&lt;td headers='remark'&gt;"&amp;IF(E9="活動","&lt;span class='event'&gt;活動&lt;/span&gt;",IF(E9="限定","&lt;span class='limited'&gt;限定&lt;/span&gt;",""))&amp;"&lt;/td&gt;&lt;td headers='origin'&gt;&lt;span class='originName'&gt;"&amp;SUBSTITUTE(G9,CHAR(10),"&lt;br /&gt;")&amp;"&lt;/span&gt;&lt;img class='originLogo' src='resources/ui/"&amp;VLOOKUP(G9,List!F:H,2,FALSE)&amp;"'title='"&amp;SUBSTITUTE(G9,CHAR(10)," ")&amp;"' /&gt;&lt;/td&gt;&lt;td headers='group'&gt;"&amp;IF(H9="","","&lt;span class='groupName'&gt;"&amp;SUBSTITUTE(H9,CHAR(10)," ")&amp;IF(I9="","","&lt;br /&gt;"&amp;SUBSTITUTE(I9,CHAR(10)," "))&amp;"&lt;/span&gt;&lt;img class='groupLogo' src='resources/ui/"&amp;VLOOKUP(H9,List!K:L,2,FALSE)&amp;"' title='"&amp;SUBSTITUTE(H9,CHAR(10)," ")&amp;"' /&gt;")&amp;IF(I9="","","&lt;img class='groupLogo' src='resources/ui/"&amp;VLOOKUP(I9,List!K:L,2,FALSE)&amp;"' title='"&amp;SUBSTITUTE(I9,CHAR(10)," ")&amp;"' /&gt;")&amp;"&lt;/td&gt;&lt;td headers='score' id='"&amp;AP9&amp;"'&gt;"&amp;J9&amp;"&lt;/td&gt;&lt;td headers='HP'&gt;"&amp;K9&amp;"&lt;/td&gt;&lt;td headers='patk'&gt;"&amp;L9&amp;"&lt;/td&gt;&lt;td headers='matk'&gt;"&amp;M9&amp;"&lt;/td&gt;&lt;td headers='pdef'&gt;"&amp;O9&amp;"&lt;/td&gt;&lt;td headers='mdef'&gt;"&amp;P9&amp;"&lt;/td&gt;&lt;td headers='dex'&gt;"&amp;Q9&amp;"&lt;/td&gt;&lt;td headers='agi'&gt;"&amp;R9&amp;"&lt;/td&gt;&lt;td headers='luck'&gt;"&amp;S9&amp;"&lt;/td&gt;&lt;td headers='aType'&gt;"&amp;T9&amp;IF(V9="","","&lt;br /&gt;"&amp;V9)&amp; "&lt;/td&gt;&lt;td headers='a.bonus'&gt;"&amp;U9&amp;IF(W9="","","&lt;br /&gt;"&amp;W9)&amp;"&lt;/td&gt;&lt;td headers='special'&gt;"&amp;Y9&amp;IF(AA9="","","&lt;br /&gt;"&amp;AA9)&amp;"&lt;/td&gt;&lt;td headers='sp.bonus'&gt;"&amp;Z9&amp;IF(AB9="","","&lt;br /&gt;"&amp;AB9)&amp;"&lt;/td&gt;&lt;td headers='others'&gt;"&amp;AC9&amp;"&lt;/td&gt;&lt;td headers='sinA'&gt;"&amp;AD9&amp;"&lt;/td&gt;&lt;td headers='sinB'&gt;"&amp;AE9&amp;"&lt;/td&gt;&lt;td headers='sinC'&gt;"&amp;AF9&amp;"&lt;/td&gt;&lt;td headers='sinD'&gt;"&amp;AG9&amp;"&lt;/td&gt;&lt;td headers='sinE'&gt;"&amp;AH9&amp;"&lt;/td&gt;&lt;td headers='sinF'&gt;"&amp;AI9&amp;"&lt;/td&gt;&lt;td headers='sinG'&gt;"&amp;AJ9&amp;"&lt;/td&gt;&lt;/tr&gt;"</f>
        <v>&lt;tr class='mmt ev'&gt;&lt;td headers='icon'&gt;&lt;a href='https://www.alchemistcodedb.com/jp/card/ts-bf-02'&gt;&lt;img src='resources/TS_BF_02.png' title='グランガイアサマナーズ' /&gt;&lt;/a&gt;&lt;/td&gt;&lt;td headers='name'&gt;グランガイアサマナーズ&lt;/td&gt;&lt;td headers='rank'&gt;5&lt;/td&gt;&lt;td headers='remark'&gt;&lt;span class='event'&gt;活動&lt;/span&gt;&lt;/td&gt;&lt;td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class='groupName'&gt;ブレフロ&lt;/span&gt;&lt;img class='groupLogo' src='resources/ui/group_bf.png' title='ブレフロ' /&gt;&lt;/td&gt;&lt;td headers='score' id='m007'&gt;60&lt;/td&gt;&lt;td headers='HP'&gt;&lt;/td&gt;&lt;td headers='patk'&gt;30&lt;/td&gt;&lt;td headers='matk'&gt;&lt;/td&gt;&lt;td headers='pdef'&gt;30&lt;/td&gt;&lt;td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O9" s="30" t="str">
        <f t="shared" si="4"/>
        <v>document.getElementById('m007').innerHTML = (b0*30+b1*30) + (s0*30+s2*30);</v>
      </c>
      <c r="AP9" s="34" t="str">
        <f t="shared" si="5"/>
        <v>m007</v>
      </c>
      <c r="AQ9" s="6" t="str">
        <f>IF(T9="","",VLOOKUP(T9,List!N$2:O$7,2,FALSE)&amp;"*"&amp;U9&amp;IF(V9="","","+"&amp;VLOOKUP(V9,List!N$2:O$7,2,FALSE)&amp;"*"&amp;W9&amp;"-"&amp;VLOOKUP(T9,List!N$2:O$7,2,FALSE)&amp;"*"&amp;VLOOKUP(V9,List!N$2:O$7,2,FALSE)&amp;"*"&amp;MIN(U9,W9)))&amp;IF(Y9="","",IF(T9="","","+")&amp;VLOOKUP(Y9,List!P$2:Q$14,2,FALSE)&amp;"*"&amp;Z9&amp;IF(AA9="","","+"&amp;VLOOKUP(AA9,List!P$2:Q$13,2,FALSE)))</f>
        <v/>
      </c>
    </row>
    <row r="10" spans="1:43" s="3" customFormat="1" ht="37.200000000000003" customHeight="1" x14ac:dyDescent="0.3">
      <c r="A10" s="3" t="s">
        <v>688</v>
      </c>
      <c r="C10" s="6" t="s">
        <v>692</v>
      </c>
      <c r="D10" s="3">
        <v>5</v>
      </c>
      <c r="E10" s="3" t="s">
        <v>35</v>
      </c>
      <c r="F10" s="6"/>
      <c r="G10" s="14" t="s">
        <v>36</v>
      </c>
      <c r="H10" s="8"/>
      <c r="I10" s="8"/>
      <c r="J10" s="4">
        <f t="shared" si="0"/>
        <v>0</v>
      </c>
      <c r="K10" s="2"/>
      <c r="L10" s="2"/>
      <c r="M10" s="2"/>
      <c r="N10" s="2">
        <f t="shared" si="1"/>
        <v>0</v>
      </c>
      <c r="O10" s="2"/>
      <c r="P10" s="2"/>
      <c r="Q10" s="2"/>
      <c r="R10" s="2"/>
      <c r="S10" s="7"/>
      <c r="X10" s="3">
        <f t="shared" si="3"/>
        <v>0</v>
      </c>
      <c r="Z10" s="8"/>
      <c r="AB10" s="4"/>
      <c r="AC10" s="5"/>
      <c r="AK10" s="4">
        <f t="shared" si="2"/>
        <v>0</v>
      </c>
      <c r="AM10" s="22"/>
      <c r="AN10" s="30" t="str">
        <f>"&lt;tr class='mmt"&amp;IF(E10="活動"," ev",IF(E10="限定"," ltd",""))&amp;IF(H10=""," groupless'","'")&amp;"&gt;&lt;td headers='icon'&gt;&lt;a href='https://www.alchemistcodedb.com/jp/card/"&amp;SUBSTITUTE(SUBSTITUTE(LOWER(A10),"_","-"),".png","")&amp;"'&gt;&lt;img src='resources/"&amp;A10&amp;"' title='"&amp;C10&amp;"' /&gt;&lt;/a&gt;&lt;/td&gt;&lt;td headers='name'&gt;"&amp;C10&amp;"&lt;/td&gt;&lt;td headers='rank'&gt;"&amp;D10&amp;"&lt;/td&gt;&lt;td headers='remark'&gt;"&amp;IF(E10="活動","&lt;span class='event'&gt;活動&lt;/span&gt;",IF(E10="限定","&lt;span class='limited'&gt;限定&lt;/span&gt;",""))&amp;"&lt;/td&gt;&lt;td headers='origin'&gt;&lt;span class='originName'&gt;"&amp;SUBSTITUTE(G10,CHAR(10),"&lt;br /&gt;")&amp;"&lt;/span&gt;&lt;img class='originLogo' src='resources/ui/"&amp;VLOOKUP(G10,List!F:H,2,FALSE)&amp;"'title='"&amp;SUBSTITUTE(G10,CHAR(10)," ")&amp;"' /&gt;&lt;/td&gt;&lt;td headers='group'&gt;"&amp;IF(H10="","","&lt;span class='groupName'&gt;"&amp;SUBSTITUTE(H10,CHAR(10)," ")&amp;IF(I10="","","&lt;br /&gt;"&amp;SUBSTITUTE(I10,CHAR(10)," "))&amp;"&lt;/span&gt;&lt;img class='groupLogo' src='resources/ui/"&amp;VLOOKUP(H10,List!K:L,2,FALSE)&amp;"' title='"&amp;SUBSTITUTE(H10,CHAR(10)," ")&amp;"' /&gt;")&amp;IF(I10="","","&lt;img class='groupLogo' src='resources/ui/"&amp;VLOOKUP(I10,List!K:L,2,FALSE)&amp;"' title='"&amp;SUBSTITUTE(I10,CHAR(10)," ")&amp;"' /&gt;")&amp;"&lt;/td&gt;&lt;td headers='score' id='"&amp;AP10&amp;"'&gt;"&amp;J10&amp;"&lt;/td&gt;&lt;td headers='HP'&gt;"&amp;K10&amp;"&lt;/td&gt;&lt;td headers='patk'&gt;"&amp;L10&amp;"&lt;/td&gt;&lt;td headers='matk'&gt;"&amp;M10&amp;"&lt;/td&gt;&lt;td headers='pdef'&gt;"&amp;O10&amp;"&lt;/td&gt;&lt;td headers='mdef'&gt;"&amp;P10&amp;"&lt;/td&gt;&lt;td headers='dex'&gt;"&amp;Q10&amp;"&lt;/td&gt;&lt;td headers='agi'&gt;"&amp;R10&amp;"&lt;/td&gt;&lt;td headers='luck'&gt;"&amp;S10&amp;"&lt;/td&gt;&lt;td headers='aType'&gt;"&amp;T10&amp;IF(V10="","","&lt;br /&gt;"&amp;V10)&amp; "&lt;/td&gt;&lt;td headers='a.bonus'&gt;"&amp;U10&amp;IF(W10="","","&lt;br /&gt;"&amp;W10)&amp;"&lt;/td&gt;&lt;td headers='special'&gt;"&amp;Y10&amp;IF(AA10="","","&lt;br /&gt;"&amp;AA10)&amp;"&lt;/td&gt;&lt;td headers='sp.bonus'&gt;"&amp;Z10&amp;IF(AB10="","","&lt;br /&gt;"&amp;AB10)&amp;"&lt;/td&gt;&lt;td headers='others'&gt;"&amp;AC10&amp;"&lt;/td&gt;&lt;td headers='sinA'&gt;"&amp;AD10&amp;"&lt;/td&gt;&lt;td headers='sinB'&gt;"&amp;AE10&amp;"&lt;/td&gt;&lt;td headers='sinC'&gt;"&amp;AF10&amp;"&lt;/td&gt;&lt;td headers='sinD'&gt;"&amp;AG10&amp;"&lt;/td&gt;&lt;td headers='sinE'&gt;"&amp;AH10&amp;"&lt;/td&gt;&lt;td headers='sinF'&gt;"&amp;AI10&amp;"&lt;/td&gt;&lt;td headers='sinG'&gt;"&amp;AJ10&amp;"&lt;/td&gt;&lt;/tr&gt;"</f>
        <v>&lt;tr class='mmt ev groupless'&gt;&lt;td headers='icon'&gt;&lt;a href='https://www.alchemistcodedb.com/jp/card/ts-butai-sion-01'&gt;&lt;img src='resources/TS_BUTAI_SION_01.png' title='宛名ノナイ光' /&gt;&lt;/a&gt;&lt;/td&gt;&lt;td headers='name'&gt;宛名ノナイ光&lt;/td&gt;&lt;td headers='rank'&gt;5&lt;/td&gt;&lt;td headers='remark'&gt;&lt;span class='event'&gt;活動&lt;/span&gt;&lt;/td&gt;&lt;td headers='origin'&gt;&lt;span class='originName'&gt;その他&lt;br /&gt;Other&lt;/span&gt;&lt;img class='originLogo' src='resources/ui/IT_TB_BIRTH_ETC.png'title='その他 Other' /&gt;&lt;/td&gt;&lt;td headers='group'&gt;&lt;/td&gt;&lt;td headers='score' id='m008'&gt;0&lt;/td&gt;&lt;td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0" s="30" t="str">
        <f t="shared" si="4"/>
        <v>document.getElementById('m008').innerHTML = (b0*0);</v>
      </c>
      <c r="AP10" s="34" t="str">
        <f t="shared" si="5"/>
        <v>m008</v>
      </c>
      <c r="AQ10" s="6" t="str">
        <f>IF(T10="","",VLOOKUP(T10,List!N$2:O$7,2,FALSE)&amp;"*"&amp;U10&amp;IF(V10="","","+"&amp;VLOOKUP(V10,List!N$2:O$7,2,FALSE)&amp;"*"&amp;W10&amp;"-"&amp;VLOOKUP(T10,List!N$2:O$7,2,FALSE)&amp;"*"&amp;VLOOKUP(V10,List!N$2:O$7,2,FALSE)&amp;"*"&amp;MIN(U10,W10)))&amp;IF(Y10="","",IF(T10="","","+")&amp;VLOOKUP(Y10,List!P$2:Q$14,2,FALSE)&amp;"*"&amp;Z10&amp;IF(AA10="","","+"&amp;VLOOKUP(AA10,List!P$2:Q$13,2,FALSE)))</f>
        <v/>
      </c>
    </row>
    <row r="11" spans="1:43" s="3" customFormat="1" ht="37.200000000000003" customHeight="1" x14ac:dyDescent="0.3">
      <c r="A11" s="3" t="s">
        <v>46</v>
      </c>
      <c r="C11" s="6" t="s">
        <v>47</v>
      </c>
      <c r="D11" s="3">
        <v>3</v>
      </c>
      <c r="F11" s="6"/>
      <c r="G11" s="16" t="s">
        <v>48</v>
      </c>
      <c r="H11" s="8"/>
      <c r="I11" s="8"/>
      <c r="J11" s="4">
        <f t="shared" si="0"/>
        <v>0</v>
      </c>
      <c r="K11" s="2"/>
      <c r="L11" s="2"/>
      <c r="M11" s="2"/>
      <c r="N11" s="2">
        <f t="shared" si="1"/>
        <v>0</v>
      </c>
      <c r="O11" s="2"/>
      <c r="P11" s="2"/>
      <c r="Q11" s="2"/>
      <c r="R11" s="2"/>
      <c r="S11" s="7"/>
      <c r="X11" s="3">
        <f t="shared" si="3"/>
        <v>0</v>
      </c>
      <c r="Z11" s="8"/>
      <c r="AB11" s="4"/>
      <c r="AC11" s="5"/>
      <c r="AK11" s="4">
        <f t="shared" si="2"/>
        <v>0</v>
      </c>
      <c r="AM11" s="22"/>
      <c r="AN11" s="30" t="str">
        <f>"&lt;tr class='mmt"&amp;IF(E11="活動"," ev",IF(E11="限定"," ltd",""))&amp;IF(H11=""," groupless'","'")&amp;"&gt;&lt;td headers='icon'&gt;&lt;a href='https://www.alchemistcodedb.com/jp/card/"&amp;SUBSTITUTE(SUBSTITUTE(LOWER(A11),"_","-"),".png","")&amp;"'&gt;&lt;img src='resources/"&amp;A11&amp;"' title='"&amp;C11&amp;"' /&gt;&lt;/a&gt;&lt;/td&gt;&lt;td headers='name'&gt;"&amp;C11&amp;"&lt;/td&gt;&lt;td headers='rank'&gt;"&amp;D11&amp;"&lt;/td&gt;&lt;td headers='remark'&gt;"&amp;IF(E11="活動","&lt;span class='event'&gt;活動&lt;/span&gt;",IF(E11="限定","&lt;span class='limited'&gt;限定&lt;/span&gt;",""))&amp;"&lt;/td&gt;&lt;td headers='origin'&gt;&lt;span class='originName'&gt;"&amp;SUBSTITUTE(G11,CHAR(10),"&lt;br /&gt;")&amp;"&lt;/span&gt;&lt;img class='originLogo' src='resources/ui/"&amp;VLOOKUP(G11,List!F:H,2,FALSE)&amp;"'title='"&amp;SUBSTITUTE(G11,CHAR(10)," ")&amp;"' /&gt;&lt;/td&gt;&lt;td headers='group'&gt;"&amp;IF(H11="","","&lt;span class='groupName'&gt;"&amp;SUBSTITUTE(H11,CHAR(10)," ")&amp;IF(I11="","","&lt;br /&gt;"&amp;SUBSTITUTE(I11,CHAR(10)," "))&amp;"&lt;/span&gt;&lt;img class='groupLogo' src='resources/ui/"&amp;VLOOKUP(H11,List!K:L,2,FALSE)&amp;"' title='"&amp;SUBSTITUTE(H11,CHAR(10)," ")&amp;"' /&gt;")&amp;IF(I11="","","&lt;img class='groupLogo' src='resources/ui/"&amp;VLOOKUP(I11,List!K:L,2,FALSE)&amp;"' title='"&amp;SUBSTITUTE(I11,CHAR(10)," ")&amp;"' /&gt;")&amp;"&lt;/td&gt;&lt;td headers='score' id='"&amp;AP11&amp;"'&gt;"&amp;J11&amp;"&lt;/td&gt;&lt;td headers='HP'&gt;"&amp;K11&amp;"&lt;/td&gt;&lt;td headers='patk'&gt;"&amp;L11&amp;"&lt;/td&gt;&lt;td headers='matk'&gt;"&amp;M11&amp;"&lt;/td&gt;&lt;td headers='pdef'&gt;"&amp;O11&amp;"&lt;/td&gt;&lt;td headers='mdef'&gt;"&amp;P11&amp;"&lt;/td&gt;&lt;td headers='dex'&gt;"&amp;Q11&amp;"&lt;/td&gt;&lt;td headers='agi'&gt;"&amp;R11&amp;"&lt;/td&gt;&lt;td headers='luck'&gt;"&amp;S11&amp;"&lt;/td&gt;&lt;td headers='aType'&gt;"&amp;T11&amp;IF(V11="","","&lt;br /&gt;"&amp;V11)&amp; "&lt;/td&gt;&lt;td headers='a.bonus'&gt;"&amp;U11&amp;IF(W11="","","&lt;br /&gt;"&amp;W11)&amp;"&lt;/td&gt;&lt;td headers='special'&gt;"&amp;Y11&amp;IF(AA11="","","&lt;br /&gt;"&amp;AA11)&amp;"&lt;/td&gt;&lt;td headers='sp.bonus'&gt;"&amp;Z11&amp;IF(AB11="","","&lt;br /&gt;"&amp;AB11)&amp;"&lt;/td&gt;&lt;td headers='others'&gt;"&amp;AC11&amp;"&lt;/td&gt;&lt;td headers='sinA'&gt;"&amp;AD11&amp;"&lt;/td&gt;&lt;td headers='sinB'&gt;"&amp;AE11&amp;"&lt;/td&gt;&lt;td headers='sinC'&gt;"&amp;AF11&amp;"&lt;/td&gt;&lt;td headers='sinD'&gt;"&amp;AG11&amp;"&lt;/td&gt;&lt;td headers='sinE'&gt;"&amp;AH11&amp;"&lt;/td&gt;&lt;td headers='sinF'&gt;"&amp;AI11&amp;"&lt;/td&gt;&lt;td headers='sinG'&gt;"&amp;AJ11&amp;"&lt;/td&gt;&lt;/tr&gt;"</f>
        <v>&lt;tr class='mmt groupless'&gt;&lt;td headers='icon'&gt;&lt;a href='https://www.alchemistcodedb.com/jp/card/ts-caramel-01'&gt;&lt;img src='resources/TS_CARAMEL_01.png' title='キャラメルイェーガー' /&gt;&lt;/a&gt;&lt;/td&gt;&lt;td headers='name'&gt;キャラメルイェーガー&lt;/td&gt;&lt;td headers='rank'&gt;3&lt;/td&gt;&lt;td headers='remark'&gt;&lt;/td&gt;&lt;td headers='origin'&gt;&lt;span class='originName'&gt;ルストブルグ&lt;br /&gt;Lustburg&lt;/span&gt;&lt;img class='originLogo' src='resources/ui/IT_TB_BIRTH_LUS.png'title='ルストブルグ Lustburg' /&gt;&lt;/td&gt;&lt;td headers='group'&gt;&lt;/td&gt;&lt;td headers='score' id='m009'&gt;0&lt;/td&gt;&lt;td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1" s="30" t="str">
        <f t="shared" si="4"/>
        <v>document.getElementById('m009').innerHTML = (b0*0);</v>
      </c>
      <c r="AP11" s="34" t="str">
        <f t="shared" si="5"/>
        <v>m009</v>
      </c>
      <c r="AQ11" s="6" t="str">
        <f>IF(T11="","",VLOOKUP(T11,List!N$2:O$7,2,FALSE)&amp;"*"&amp;U11&amp;IF(V11="","","+"&amp;VLOOKUP(V11,List!N$2:O$7,2,FALSE)&amp;"*"&amp;W11&amp;"-"&amp;VLOOKUP(T11,List!N$2:O$7,2,FALSE)&amp;"*"&amp;VLOOKUP(V11,List!N$2:O$7,2,FALSE)&amp;"*"&amp;MIN(U11,W11)))&amp;IF(Y11="","",IF(T11="","","+")&amp;VLOOKUP(Y11,List!P$2:Q$14,2,FALSE)&amp;"*"&amp;Z11&amp;IF(AA11="","","+"&amp;VLOOKUP(AA11,List!P$2:Q$13,2,FALSE)))</f>
        <v/>
      </c>
    </row>
    <row r="12" spans="1:43" s="3" customFormat="1" ht="37.200000000000003" customHeight="1" x14ac:dyDescent="0.3">
      <c r="A12" s="3" t="s">
        <v>49</v>
      </c>
      <c r="C12" s="6" t="s">
        <v>50</v>
      </c>
      <c r="D12" s="3">
        <v>5</v>
      </c>
      <c r="E12" s="3" t="s">
        <v>35</v>
      </c>
      <c r="F12" s="6"/>
      <c r="G12" s="14" t="s">
        <v>36</v>
      </c>
      <c r="H12" s="8"/>
      <c r="I12" s="8"/>
      <c r="J12" s="4">
        <f t="shared" si="0"/>
        <v>0</v>
      </c>
      <c r="K12" s="2"/>
      <c r="L12" s="2"/>
      <c r="M12" s="2"/>
      <c r="N12" s="2">
        <f t="shared" si="1"/>
        <v>0</v>
      </c>
      <c r="O12" s="2"/>
      <c r="P12" s="2"/>
      <c r="Q12" s="2"/>
      <c r="R12" s="2"/>
      <c r="S12" s="7"/>
      <c r="X12" s="3">
        <f t="shared" si="3"/>
        <v>0</v>
      </c>
      <c r="Z12" s="8"/>
      <c r="AB12" s="4"/>
      <c r="AC12" s="5"/>
      <c r="AK12" s="4">
        <f t="shared" si="2"/>
        <v>0</v>
      </c>
      <c r="AM12" s="22"/>
      <c r="AN12" s="30" t="str">
        <f>"&lt;tr class='mmt"&amp;IF(E12="活動"," ev",IF(E12="限定"," ltd",""))&amp;IF(H12=""," groupless'","'")&amp;"&gt;&lt;td headers='icon'&gt;&lt;a href='https://www.alchemistcodedb.com/jp/card/"&amp;SUBSTITUTE(SUBSTITUTE(LOWER(A12),"_","-"),".png","")&amp;"'&gt;&lt;img src='resources/"&amp;A12&amp;"' title='"&amp;C12&amp;"' /&gt;&lt;/a&gt;&lt;/td&gt;&lt;td headers='name'&gt;"&amp;C12&amp;"&lt;/td&gt;&lt;td headers='rank'&gt;"&amp;D12&amp;"&lt;/td&gt;&lt;td headers='remark'&gt;"&amp;IF(E12="活動","&lt;span class='event'&gt;活動&lt;/span&gt;",IF(E12="限定","&lt;span class='limited'&gt;限定&lt;/span&gt;",""))&amp;"&lt;/td&gt;&lt;td headers='origin'&gt;&lt;span class='originName'&gt;"&amp;SUBSTITUTE(G12,CHAR(10),"&lt;br /&gt;")&amp;"&lt;/span&gt;&lt;img class='originLogo' src='resources/ui/"&amp;VLOOKUP(G12,List!F:H,2,FALSE)&amp;"'title='"&amp;SUBSTITUTE(G12,CHAR(10)," ")&amp;"' /&gt;&lt;/td&gt;&lt;td headers='group'&gt;"&amp;IF(H12="","","&lt;span class='groupName'&gt;"&amp;SUBSTITUTE(H12,CHAR(10)," ")&amp;IF(I12="","","&lt;br /&gt;"&amp;SUBSTITUTE(I12,CHAR(10)," "))&amp;"&lt;/span&gt;&lt;img class='groupLogo' src='resources/ui/"&amp;VLOOKUP(H12,List!K:L,2,FALSE)&amp;"' title='"&amp;SUBSTITUTE(H12,CHAR(10)," ")&amp;"' /&gt;")&amp;IF(I12="","","&lt;img class='groupLogo' src='resources/ui/"&amp;VLOOKUP(I12,List!K:L,2,FALSE)&amp;"' title='"&amp;SUBSTITUTE(I12,CHAR(10)," ")&amp;"' /&gt;")&amp;"&lt;/td&gt;&lt;td headers='score' id='"&amp;AP12&amp;"'&gt;"&amp;J12&amp;"&lt;/td&gt;&lt;td headers='HP'&gt;"&amp;K12&amp;"&lt;/td&gt;&lt;td headers='patk'&gt;"&amp;L12&amp;"&lt;/td&gt;&lt;td headers='matk'&gt;"&amp;M12&amp;"&lt;/td&gt;&lt;td headers='pdef'&gt;"&amp;O12&amp;"&lt;/td&gt;&lt;td headers='mdef'&gt;"&amp;P12&amp;"&lt;/td&gt;&lt;td headers='dex'&gt;"&amp;Q12&amp;"&lt;/td&gt;&lt;td headers='agi'&gt;"&amp;R12&amp;"&lt;/td&gt;&lt;td headers='luck'&gt;"&amp;S12&amp;"&lt;/td&gt;&lt;td headers='aType'&gt;"&amp;T12&amp;IF(V12="","","&lt;br /&gt;"&amp;V12)&amp; "&lt;/td&gt;&lt;td headers='a.bonus'&gt;"&amp;U12&amp;IF(W12="","","&lt;br /&gt;"&amp;W12)&amp;"&lt;/td&gt;&lt;td headers='special'&gt;"&amp;Y12&amp;IF(AA12="","","&lt;br /&gt;"&amp;AA12)&amp;"&lt;/td&gt;&lt;td headers='sp.bonus'&gt;"&amp;Z12&amp;IF(AB12="","","&lt;br /&gt;"&amp;AB12)&amp;"&lt;/td&gt;&lt;td headers='others'&gt;"&amp;AC12&amp;"&lt;/td&gt;&lt;td headers='sinA'&gt;"&amp;AD12&amp;"&lt;/td&gt;&lt;td headers='sinB'&gt;"&amp;AE12&amp;"&lt;/td&gt;&lt;td headers='sinC'&gt;"&amp;AF12&amp;"&lt;/td&gt;&lt;td headers='sinD'&gt;"&amp;AG12&amp;"&lt;/td&gt;&lt;td headers='sinE'&gt;"&amp;AH12&amp;"&lt;/td&gt;&lt;td headers='sinF'&gt;"&amp;AI12&amp;"&lt;/td&gt;&lt;td headers='sinG'&gt;"&amp;AJ12&amp;"&lt;/td&gt;&lt;/tr&gt;"</f>
        <v>&lt;tr class='mmt ev groupless'&gt;&lt;td headers='icon'&gt;&lt;a href='https://www.alchemistcodedb.com/jp/card/ts-comike-01'&gt;&lt;img src='resources/TS_COMIKE_01.png' title='クノイチの青春' /&gt;&lt;/a&gt;&lt;/td&gt;&lt;td headers='name'&gt;クノイチの青春&lt;/td&gt;&lt;td headers='rank'&gt;5&lt;/td&gt;&lt;td headers='remark'&gt;&lt;span class='event'&gt;活動&lt;/span&gt;&lt;/td&gt;&lt;td headers='origin'&gt;&lt;span class='originName'&gt;その他&lt;br /&gt;Other&lt;/span&gt;&lt;img class='originLogo' src='resources/ui/IT_TB_BIRTH_ETC.png'title='その他 Other' /&gt;&lt;/td&gt;&lt;td headers='group'&gt;&lt;/td&gt;&lt;td headers='score' id='m010'&gt;0&lt;/td&gt;&lt;td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2" s="30" t="str">
        <f t="shared" si="4"/>
        <v>document.getElementById('m010').innerHTML = (b0*0);</v>
      </c>
      <c r="AP12" s="34" t="str">
        <f t="shared" si="5"/>
        <v>m010</v>
      </c>
      <c r="AQ12" s="6" t="str">
        <f>IF(T12="","",VLOOKUP(T12,List!N$2:O$7,2,FALSE)&amp;"*"&amp;U12&amp;IF(V12="","","+"&amp;VLOOKUP(V12,List!N$2:O$7,2,FALSE)&amp;"*"&amp;W12&amp;"-"&amp;VLOOKUP(T12,List!N$2:O$7,2,FALSE)&amp;"*"&amp;VLOOKUP(V12,List!N$2:O$7,2,FALSE)&amp;"*"&amp;MIN(U12,W12)))&amp;IF(Y12="","",IF(T12="","","+")&amp;VLOOKUP(Y12,List!P$2:Q$14,2,FALSE)&amp;"*"&amp;Z12&amp;IF(AA12="","","+"&amp;VLOOKUP(AA12,List!P$2:Q$13,2,FALSE)))</f>
        <v/>
      </c>
    </row>
    <row r="13" spans="1:43" s="3" customFormat="1" ht="37.200000000000003" customHeight="1" x14ac:dyDescent="0.3">
      <c r="A13" s="3" t="s">
        <v>51</v>
      </c>
      <c r="C13" s="6" t="s">
        <v>52</v>
      </c>
      <c r="D13" s="3">
        <v>5</v>
      </c>
      <c r="E13" s="3" t="s">
        <v>39</v>
      </c>
      <c r="F13" s="6"/>
      <c r="G13" s="14" t="s">
        <v>36</v>
      </c>
      <c r="H13" s="8" t="s">
        <v>522</v>
      </c>
      <c r="I13" s="8"/>
      <c r="J13" s="4">
        <f t="shared" si="0"/>
        <v>130</v>
      </c>
      <c r="K13" s="2"/>
      <c r="L13" s="2"/>
      <c r="M13" s="2"/>
      <c r="N13" s="2">
        <f t="shared" si="1"/>
        <v>0</v>
      </c>
      <c r="O13" s="2"/>
      <c r="P13" s="2"/>
      <c r="Q13" s="2"/>
      <c r="R13" s="2">
        <v>10</v>
      </c>
      <c r="S13" s="7"/>
      <c r="T13" s="3" t="s">
        <v>14</v>
      </c>
      <c r="U13" s="3">
        <v>50</v>
      </c>
      <c r="X13" s="3">
        <f t="shared" si="3"/>
        <v>50</v>
      </c>
      <c r="Y13" s="3" t="s">
        <v>21</v>
      </c>
      <c r="Z13" s="8">
        <v>20</v>
      </c>
      <c r="AB13" s="4"/>
      <c r="AC13" s="5" t="s">
        <v>523</v>
      </c>
      <c r="AE13" s="3">
        <v>60</v>
      </c>
      <c r="AK13" s="4">
        <f t="shared" si="2"/>
        <v>60</v>
      </c>
      <c r="AM13" s="22"/>
      <c r="AN13" s="30" t="str">
        <f>"&lt;tr class='mmt"&amp;IF(E13="活動"," ev",IF(E13="限定"," ltd",""))&amp;IF(H13=""," groupless'","'")&amp;"&gt;&lt;td headers='icon'&gt;&lt;a href='https://www.alchemistcodedb.com/jp/card/"&amp;SUBSTITUTE(SUBSTITUTE(LOWER(A13),"_","-"),".png","")&amp;"'&gt;&lt;img src='resources/"&amp;A13&amp;"' title='"&amp;C13&amp;"' /&gt;&lt;/a&gt;&lt;/td&gt;&lt;td headers='name'&gt;"&amp;C13&amp;"&lt;/td&gt;&lt;td headers='rank'&gt;"&amp;D13&amp;"&lt;/td&gt;&lt;td headers='remark'&gt;"&amp;IF(E13="活動","&lt;span class='event'&gt;活動&lt;/span&gt;",IF(E13="限定","&lt;span class='limited'&gt;限定&lt;/span&gt;",""))&amp;"&lt;/td&gt;&lt;td headers='origin'&gt;&lt;span class='originName'&gt;"&amp;SUBSTITUTE(G13,CHAR(10),"&lt;br /&gt;")&amp;"&lt;/span&gt;&lt;img class='originLogo' src='resources/ui/"&amp;VLOOKUP(G13,List!F:H,2,FALSE)&amp;"'title='"&amp;SUBSTITUTE(G13,CHAR(10)," ")&amp;"' /&gt;&lt;/td&gt;&lt;td headers='group'&gt;"&amp;IF(H13="","","&lt;span class='groupName'&gt;"&amp;SUBSTITUTE(H13,CHAR(10)," ")&amp;IF(I13="","","&lt;br /&gt;"&amp;SUBSTITUTE(I13,CHAR(10)," "))&amp;"&lt;/span&gt;&lt;img class='groupLogo' src='resources/ui/"&amp;VLOOKUP(H13,List!K:L,2,FALSE)&amp;"' title='"&amp;SUBSTITUTE(H13,CHAR(10)," ")&amp;"' /&gt;")&amp;IF(I13="","","&lt;img class='groupLogo' src='resources/ui/"&amp;VLOOKUP(I13,List!K:L,2,FALSE)&amp;"' title='"&amp;SUBSTITUTE(I13,CHAR(10)," ")&amp;"' /&gt;")&amp;"&lt;/td&gt;&lt;td headers='score' id='"&amp;AP13&amp;"'&gt;"&amp;J13&amp;"&lt;/td&gt;&lt;td headers='HP'&gt;"&amp;K13&amp;"&lt;/td&gt;&lt;td headers='patk'&gt;"&amp;L13&amp;"&lt;/td&gt;&lt;td headers='matk'&gt;"&amp;M13&amp;"&lt;/td&gt;&lt;td headers='pdef'&gt;"&amp;O13&amp;"&lt;/td&gt;&lt;td headers='mdef'&gt;"&amp;P13&amp;"&lt;/td&gt;&lt;td headers='dex'&gt;"&amp;Q13&amp;"&lt;/td&gt;&lt;td headers='agi'&gt;"&amp;R13&amp;"&lt;/td&gt;&lt;td headers='luck'&gt;"&amp;S13&amp;"&lt;/td&gt;&lt;td headers='aType'&gt;"&amp;T13&amp;IF(V13="","","&lt;br /&gt;"&amp;V13)&amp; "&lt;/td&gt;&lt;td headers='a.bonus'&gt;"&amp;U13&amp;IF(W13="","","&lt;br /&gt;"&amp;W13)&amp;"&lt;/td&gt;&lt;td headers='special'&gt;"&amp;Y13&amp;IF(AA13="","","&lt;br /&gt;"&amp;AA13)&amp;"&lt;/td&gt;&lt;td headers='sp.bonus'&gt;"&amp;Z13&amp;IF(AB13="","","&lt;br /&gt;"&amp;AB13)&amp;"&lt;/td&gt;&lt;td headers='others'&gt;"&amp;AC13&amp;"&lt;/td&gt;&lt;td headers='sinA'&gt;"&amp;AD13&amp;"&lt;/td&gt;&lt;td headers='sinB'&gt;"&amp;AE13&amp;"&lt;/td&gt;&lt;td headers='sinC'&gt;"&amp;AF13&amp;"&lt;/td&gt;&lt;td headers='sinD'&gt;"&amp;AG13&amp;"&lt;/td&gt;&lt;td headers='sinE'&gt;"&amp;AH13&amp;"&lt;/td&gt;&lt;td headers='sinF'&gt;"&amp;AI13&amp;"&lt;/td&gt;&lt;td headers='sinG'&gt;"&amp;AJ13&amp;"&lt;/td&gt;&lt;/tr&gt;"</f>
        <v>&lt;tr class='mmt ltd'&gt;&lt;td headers='icon'&gt;&lt;a href='https://www.alchemistcodedb.com/jp/card/ts-cry-arth-01'&gt;&lt;img src='resources/TS_CRY_ARTH_01.png' title='猛き者の本懐' /&gt;&lt;/a&gt;&lt;/td&gt;&lt;td headers='name'&gt;猛き者の本懐&lt;/td&gt;&lt;td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class='groupName'&gt;クリユニ&lt;/span&gt;&lt;img class='groupLogo' src='resources/ui/group_cry.png' title='クリユニ' /&gt;&lt;/td&gt;&lt;td headers='score' id='m011'&gt;130&lt;/td&gt;&lt;td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headers='aType'&gt;斬撃&lt;/td&gt;&lt;td headers='a.bonus'&gt;50&lt;/td&gt;&lt;td headers='special'&gt;範囲&lt;/td&gt;&lt;td headers='sp.bonus'&gt;20&lt;/td&gt;&lt;td headers='others'&gt;刺突耐性+20&lt;/td&gt;&lt;td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O13" s="30" t="str">
        <f t="shared" si="4"/>
        <v>document.getElementById('m011').innerHTML = (b0*0) + (s0*60+s2*60)+ (ex01*50+ex13*20);</v>
      </c>
      <c r="AP13" s="34" t="str">
        <f t="shared" si="5"/>
        <v>m011</v>
      </c>
      <c r="AQ13" s="6" t="str">
        <f>IF(T13="","",VLOOKUP(T13,List!N$2:O$7,2,FALSE)&amp;"*"&amp;U13&amp;IF(V13="","","+"&amp;VLOOKUP(V13,List!N$2:O$7,2,FALSE)&amp;"*"&amp;W13&amp;"-"&amp;VLOOKUP(T13,List!N$2:O$7,2,FALSE)&amp;"*"&amp;VLOOKUP(V13,List!N$2:O$7,2,FALSE)&amp;"*"&amp;MIN(U13,W13)))&amp;IF(Y13="","",IF(T13="","","+")&amp;VLOOKUP(Y13,List!P$2:Q$14,2,FALSE)&amp;"*"&amp;Z13&amp;IF(AA13="","","+"&amp;VLOOKUP(AA13,List!P$2:Q$13,2,FALSE)))</f>
        <v>ex01*50+ex13*20</v>
      </c>
    </row>
    <row r="14" spans="1:43" s="3" customFormat="1" ht="37.200000000000003" customHeight="1" x14ac:dyDescent="0.3">
      <c r="A14" s="3" t="s">
        <v>53</v>
      </c>
      <c r="C14" s="6" t="s">
        <v>54</v>
      </c>
      <c r="D14" s="3">
        <v>5</v>
      </c>
      <c r="E14" s="3" t="s">
        <v>35</v>
      </c>
      <c r="F14" s="6"/>
      <c r="G14" s="14" t="s">
        <v>36</v>
      </c>
      <c r="H14" s="8" t="s">
        <v>522</v>
      </c>
      <c r="I14" s="8"/>
      <c r="J14" s="4">
        <f t="shared" si="0"/>
        <v>60</v>
      </c>
      <c r="K14" s="2">
        <v>30</v>
      </c>
      <c r="L14" s="2"/>
      <c r="M14" s="2">
        <v>30</v>
      </c>
      <c r="N14" s="2">
        <f t="shared" si="1"/>
        <v>30</v>
      </c>
      <c r="O14" s="2"/>
      <c r="P14" s="2"/>
      <c r="Q14" s="2"/>
      <c r="R14" s="2"/>
      <c r="S14" s="7"/>
      <c r="X14" s="3">
        <f t="shared" si="3"/>
        <v>0</v>
      </c>
      <c r="Z14" s="8"/>
      <c r="AB14" s="4"/>
      <c r="AC14" s="5"/>
      <c r="AF14" s="3">
        <v>30</v>
      </c>
      <c r="AK14" s="4">
        <f t="shared" si="2"/>
        <v>30</v>
      </c>
      <c r="AM14" s="22"/>
      <c r="AN14" s="30" t="str">
        <f>"&lt;tr class='mmt"&amp;IF(E14="活動"," ev",IF(E14="限定"," ltd",""))&amp;IF(H14=""," groupless'","'")&amp;"&gt;&lt;td headers='icon'&gt;&lt;a href='https://www.alchemistcodedb.com/jp/card/"&amp;SUBSTITUTE(SUBSTITUTE(LOWER(A14),"_","-"),".png","")&amp;"'&gt;&lt;img src='resources/"&amp;A14&amp;"' title='"&amp;C14&amp;"' /&gt;&lt;/a&gt;&lt;/td&gt;&lt;td headers='name'&gt;"&amp;C14&amp;"&lt;/td&gt;&lt;td headers='rank'&gt;"&amp;D14&amp;"&lt;/td&gt;&lt;td headers='remark'&gt;"&amp;IF(E14="活動","&lt;span class='event'&gt;活動&lt;/span&gt;",IF(E14="限定","&lt;span class='limited'&gt;限定&lt;/span&gt;",""))&amp;"&lt;/td&gt;&lt;td headers='origin'&gt;&lt;span class='originName'&gt;"&amp;SUBSTITUTE(G14,CHAR(10),"&lt;br /&gt;")&amp;"&lt;/span&gt;&lt;img class='originLogo' src='resources/ui/"&amp;VLOOKUP(G14,List!F:H,2,FALSE)&amp;"'title='"&amp;SUBSTITUTE(G14,CHAR(10)," ")&amp;"' /&gt;&lt;/td&gt;&lt;td headers='group'&gt;"&amp;IF(H14="","","&lt;span class='groupName'&gt;"&amp;SUBSTITUTE(H14,CHAR(10)," ")&amp;IF(I14="","","&lt;br /&gt;"&amp;SUBSTITUTE(I14,CHAR(10)," "))&amp;"&lt;/span&gt;&lt;img class='groupLogo' src='resources/ui/"&amp;VLOOKUP(H14,List!K:L,2,FALSE)&amp;"' title='"&amp;SUBSTITUTE(H14,CHAR(10)," ")&amp;"' /&gt;")&amp;IF(I14="","","&lt;img class='groupLogo' src='resources/ui/"&amp;VLOOKUP(I14,List!K:L,2,FALSE)&amp;"' title='"&amp;SUBSTITUTE(I14,CHAR(10)," ")&amp;"' /&gt;")&amp;"&lt;/td&gt;&lt;td headers='score' id='"&amp;AP14&amp;"'&gt;"&amp;J14&amp;"&lt;/td&gt;&lt;td headers='HP'&gt;"&amp;K14&amp;"&lt;/td&gt;&lt;td headers='patk'&gt;"&amp;L14&amp;"&lt;/td&gt;&lt;td headers='matk'&gt;"&amp;M14&amp;"&lt;/td&gt;&lt;td headers='pdef'&gt;"&amp;O14&amp;"&lt;/td&gt;&lt;td headers='mdef'&gt;"&amp;P14&amp;"&lt;/td&gt;&lt;td headers='dex'&gt;"&amp;Q14&amp;"&lt;/td&gt;&lt;td headers='agi'&gt;"&amp;R14&amp;"&lt;/td&gt;&lt;td headers='luck'&gt;"&amp;S14&amp;"&lt;/td&gt;&lt;td headers='aType'&gt;"&amp;T14&amp;IF(V14="","","&lt;br /&gt;"&amp;V14)&amp; "&lt;/td&gt;&lt;td headers='a.bonus'&gt;"&amp;U14&amp;IF(W14="","","&lt;br /&gt;"&amp;W14)&amp;"&lt;/td&gt;&lt;td headers='special'&gt;"&amp;Y14&amp;IF(AA14="","","&lt;br /&gt;"&amp;AA14)&amp;"&lt;/td&gt;&lt;td headers='sp.bonus'&gt;"&amp;Z14&amp;IF(AB14="","","&lt;br /&gt;"&amp;AB14)&amp;"&lt;/td&gt;&lt;td headers='others'&gt;"&amp;AC14&amp;"&lt;/td&gt;&lt;td headers='sinA'&gt;"&amp;AD14&amp;"&lt;/td&gt;&lt;td headers='sinB'&gt;"&amp;AE14&amp;"&lt;/td&gt;&lt;td headers='sinC'&gt;"&amp;AF14&amp;"&lt;/td&gt;&lt;td headers='sinD'&gt;"&amp;AG14&amp;"&lt;/td&gt;&lt;td headers='sinE'&gt;"&amp;AH14&amp;"&lt;/td&gt;&lt;td headers='sinF'&gt;"&amp;AI14&amp;"&lt;/td&gt;&lt;td headers='sinG'&gt;"&amp;AJ14&amp;"&lt;/td&gt;&lt;/tr&gt;"</f>
        <v>&lt;tr class='mmt ev'&gt;&lt;td headers='icon'&gt;&lt;a href='https://www.alchemistcodedb.com/jp/card/ts-cry-merl-01'&gt;&lt;img src='resources/TS_CRY_MERL_01.png' title='尊き者の名は' /&gt;&lt;/a&gt;&lt;/td&gt;&lt;td headers='name'&gt;尊き者の名は&lt;/td&gt;&lt;td headers='rank'&gt;5&lt;/td&gt;&lt;td headers='remark'&gt;&lt;span class='event'&gt;活動&lt;/span&gt;&lt;/td&gt;&lt;td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class='groupName'&gt;クリユニ&lt;/span&gt;&lt;img class='groupLogo' src='resources/ui/group_cry.png' title='クリユニ' /&gt;&lt;/td&gt;&lt;td headers='score' id='m012'&gt;60&lt;/td&gt;&lt;td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O14" s="30" t="str">
        <f t="shared" si="4"/>
        <v>document.getElementById('m012').innerHTML = (b0*30) + (s0*30+s3*30);</v>
      </c>
      <c r="AP14" s="34" t="str">
        <f t="shared" si="5"/>
        <v>m012</v>
      </c>
      <c r="AQ14" s="6" t="str">
        <f>IF(T14="","",VLOOKUP(T14,List!N$2:O$7,2,FALSE)&amp;"*"&amp;U14&amp;IF(V14="","","+"&amp;VLOOKUP(V14,List!N$2:O$7,2,FALSE)&amp;"*"&amp;W14&amp;"-"&amp;VLOOKUP(T14,List!N$2:O$7,2,FALSE)&amp;"*"&amp;VLOOKUP(V14,List!N$2:O$7,2,FALSE)&amp;"*"&amp;MIN(U14,W14)))&amp;IF(Y14="","",IF(T14="","","+")&amp;VLOOKUP(Y14,List!P$2:Q$14,2,FALSE)&amp;"*"&amp;Z14&amp;IF(AA14="","","+"&amp;VLOOKUP(AA14,List!P$2:Q$13,2,FALSE)))</f>
        <v/>
      </c>
    </row>
    <row r="15" spans="1:43" s="3" customFormat="1" ht="37.200000000000003" customHeight="1" x14ac:dyDescent="0.3">
      <c r="A15" s="3" t="s">
        <v>55</v>
      </c>
      <c r="C15" s="6" t="s">
        <v>56</v>
      </c>
      <c r="D15" s="3">
        <v>4</v>
      </c>
      <c r="F15" s="6"/>
      <c r="G15" s="14" t="s">
        <v>427</v>
      </c>
      <c r="H15" s="8" t="s">
        <v>57</v>
      </c>
      <c r="I15" s="8"/>
      <c r="J15" s="4">
        <f t="shared" si="0"/>
        <v>30</v>
      </c>
      <c r="K15" s="2">
        <v>20</v>
      </c>
      <c r="L15" s="2">
        <v>30</v>
      </c>
      <c r="M15" s="2"/>
      <c r="N15" s="2">
        <f t="shared" si="1"/>
        <v>30</v>
      </c>
      <c r="O15" s="2"/>
      <c r="P15" s="2"/>
      <c r="Q15" s="2"/>
      <c r="R15" s="2"/>
      <c r="S15" s="7"/>
      <c r="X15" s="3">
        <f t="shared" si="3"/>
        <v>0</v>
      </c>
      <c r="Z15" s="8"/>
      <c r="AB15" s="4"/>
      <c r="AC15" s="5"/>
      <c r="AK15" s="4">
        <f t="shared" si="2"/>
        <v>0</v>
      </c>
      <c r="AM15" s="22"/>
      <c r="AN15" s="30" t="str">
        <f>"&lt;tr class='mmt"&amp;IF(E15="活動"," ev",IF(E15="限定"," ltd",""))&amp;IF(H15=""," groupless'","'")&amp;"&gt;&lt;td headers='icon'&gt;&lt;a href='https://www.alchemistcodedb.com/jp/card/"&amp;SUBSTITUTE(SUBSTITUTE(LOWER(A15),"_","-"),".png","")&amp;"'&gt;&lt;img src='resources/"&amp;A15&amp;"' title='"&amp;C15&amp;"' /&gt;&lt;/a&gt;&lt;/td&gt;&lt;td headers='name'&gt;"&amp;C15&amp;"&lt;/td&gt;&lt;td headers='rank'&gt;"&amp;D15&amp;"&lt;/td&gt;&lt;td headers='remark'&gt;"&amp;IF(E15="活動","&lt;span class='event'&gt;活動&lt;/span&gt;",IF(E15="限定","&lt;span class='limited'&gt;限定&lt;/span&gt;",""))&amp;"&lt;/td&gt;&lt;td headers='origin'&gt;&lt;span class='originName'&gt;"&amp;SUBSTITUTE(G15,CHAR(10),"&lt;br /&gt;")&amp;"&lt;/span&gt;&lt;img class='originLogo' src='resources/ui/"&amp;VLOOKUP(G15,List!F:H,2,FALSE)&amp;"'title='"&amp;SUBSTITUTE(G15,CHAR(10)," ")&amp;"' /&gt;&lt;/td&gt;&lt;td headers='group'&gt;"&amp;IF(H15="","","&lt;span class='groupName'&gt;"&amp;SUBSTITUTE(H15,CHAR(10)," ")&amp;IF(I15="","","&lt;br /&gt;"&amp;SUBSTITUTE(I15,CHAR(10)," "))&amp;"&lt;/span&gt;&lt;img class='groupLogo' src='resources/ui/"&amp;VLOOKUP(H15,List!K:L,2,FALSE)&amp;"' title='"&amp;SUBSTITUTE(H15,CHAR(10)," ")&amp;"' /&gt;")&amp;IF(I15="","","&lt;img class='groupLogo' src='resources/ui/"&amp;VLOOKUP(I15,List!K:L,2,FALSE)&amp;"' title='"&amp;SUBSTITUTE(I15,CHAR(10)," ")&amp;"' /&gt;")&amp;"&lt;/td&gt;&lt;td headers='score' id='"&amp;AP15&amp;"'&gt;"&amp;J15&amp;"&lt;/td&gt;&lt;td headers='HP'&gt;"&amp;K15&amp;"&lt;/td&gt;&lt;td headers='patk'&gt;"&amp;L15&amp;"&lt;/td&gt;&lt;td headers='matk'&gt;"&amp;M15&amp;"&lt;/td&gt;&lt;td headers='pdef'&gt;"&amp;O15&amp;"&lt;/td&gt;&lt;td headers='mdef'&gt;"&amp;P15&amp;"&lt;/td&gt;&lt;td headers='dex'&gt;"&amp;Q15&amp;"&lt;/td&gt;&lt;td headers='agi'&gt;"&amp;R15&amp;"&lt;/td&gt;&lt;td headers='luck'&gt;"&amp;S15&amp;"&lt;/td&gt;&lt;td headers='aType'&gt;"&amp;T15&amp;IF(V15="","","&lt;br /&gt;"&amp;V15)&amp; "&lt;/td&gt;&lt;td headers='a.bonus'&gt;"&amp;U15&amp;IF(W15="","","&lt;br /&gt;"&amp;W15)&amp;"&lt;/td&gt;&lt;td headers='special'&gt;"&amp;Y15&amp;IF(AA15="","","&lt;br /&gt;"&amp;AA15)&amp;"&lt;/td&gt;&lt;td headers='sp.bonus'&gt;"&amp;Z15&amp;IF(AB15="","","&lt;br /&gt;"&amp;AB15)&amp;"&lt;/td&gt;&lt;td headers='others'&gt;"&amp;AC15&amp;"&lt;/td&gt;&lt;td headers='sinA'&gt;"&amp;AD15&amp;"&lt;/td&gt;&lt;td headers='sinB'&gt;"&amp;AE15&amp;"&lt;/td&gt;&lt;td headers='sinC'&gt;"&amp;AF15&amp;"&lt;/td&gt;&lt;td headers='sinD'&gt;"&amp;AG15&amp;"&lt;/td&gt;&lt;td headers='sinE'&gt;"&amp;AH15&amp;"&lt;/td&gt;&lt;td headers='sinF'&gt;"&amp;AI15&amp;"&lt;/td&gt;&lt;td headers='sinG'&gt;"&amp;AJ15&amp;"&lt;/td&gt;&lt;/tr&gt;"</f>
        <v>&lt;tr class='mmt'&gt;&lt;td headers='icon'&gt;&lt;a href='https://www.alchemistcodedb.com/jp/card/ts-desert-ank-01'&gt;&lt;img src='resources/TS_DESERT_ANK_01.png' title='敏腕参謀の多忙な一日' /&gt;&lt;/a&gt;&lt;/td&gt;&lt;td headers='name'&gt;敏腕参謀の多忙な一日&lt;/td&gt;&lt;td headers='rank'&gt;4&lt;/td&gt;&lt;td headers='remark'&gt;&lt;/td&gt;&lt;td headers='origin'&gt;&lt;span class='originName'&gt;砂漠地帯&lt;br /&gt;Desert Zone&lt;/span&gt;&lt;img class='originLogo' src='resources/ui/IT_TB_BIRTH_DES.png'title='砂漠地帯 Desert Zone' /&gt;&lt;/td&gt;&lt;td headers='group'&gt;&lt;span class='groupName'&gt;砂漠の民&lt;/span&gt;&lt;img class='groupLogo' src='resources/ui/subgroup_people_of_desert.png' title='砂漠の民' /&gt;&lt;/td&gt;&lt;td headers='score' id='m013'&gt;30&lt;/td&gt;&lt;td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5" s="30" t="str">
        <f t="shared" si="4"/>
        <v>document.getElementById('m013').innerHTML = (b0*30+b1*30);</v>
      </c>
      <c r="AP15" s="34" t="str">
        <f t="shared" si="5"/>
        <v>m013</v>
      </c>
      <c r="AQ15" s="6" t="str">
        <f>IF(T15="","",VLOOKUP(T15,List!N$2:O$7,2,FALSE)&amp;"*"&amp;U15&amp;IF(V15="","","+"&amp;VLOOKUP(V15,List!N$2:O$7,2,FALSE)&amp;"*"&amp;W15&amp;"-"&amp;VLOOKUP(T15,List!N$2:O$7,2,FALSE)&amp;"*"&amp;VLOOKUP(V15,List!N$2:O$7,2,FALSE)&amp;"*"&amp;MIN(U15,W15)))&amp;IF(Y15="","",IF(T15="","","+")&amp;VLOOKUP(Y15,List!P$2:Q$14,2,FALSE)&amp;"*"&amp;Z15&amp;IF(AA15="","","+"&amp;VLOOKUP(AA15,List!P$2:Q$13,2,FALSE)))</f>
        <v/>
      </c>
    </row>
    <row r="16" spans="1:43" s="3" customFormat="1" ht="37.200000000000003" customHeight="1" x14ac:dyDescent="0.3">
      <c r="A16" s="3" t="s">
        <v>58</v>
      </c>
      <c r="C16" s="6" t="s">
        <v>59</v>
      </c>
      <c r="D16" s="3">
        <v>5</v>
      </c>
      <c r="F16" s="6"/>
      <c r="G16" s="14" t="s">
        <v>427</v>
      </c>
      <c r="H16" s="8" t="s">
        <v>57</v>
      </c>
      <c r="I16" s="8"/>
      <c r="J16" s="4">
        <f t="shared" si="0"/>
        <v>90</v>
      </c>
      <c r="K16" s="2">
        <v>40</v>
      </c>
      <c r="L16" s="2">
        <v>30</v>
      </c>
      <c r="M16" s="2"/>
      <c r="N16" s="2">
        <f t="shared" si="1"/>
        <v>30</v>
      </c>
      <c r="O16" s="2"/>
      <c r="P16" s="2"/>
      <c r="Q16" s="2"/>
      <c r="R16" s="2"/>
      <c r="S16" s="7"/>
      <c r="T16" s="5" t="s">
        <v>15</v>
      </c>
      <c r="U16" s="3">
        <v>30</v>
      </c>
      <c r="V16" s="5"/>
      <c r="X16" s="3">
        <f t="shared" si="3"/>
        <v>30</v>
      </c>
      <c r="Z16" s="8"/>
      <c r="AB16" s="4"/>
      <c r="AC16" s="5"/>
      <c r="AD16" s="3">
        <v>30</v>
      </c>
      <c r="AG16" s="3">
        <v>30</v>
      </c>
      <c r="AK16" s="4">
        <f t="shared" si="2"/>
        <v>30</v>
      </c>
      <c r="AM16" s="22"/>
      <c r="AN16" s="30" t="str">
        <f>"&lt;tr class='mmt"&amp;IF(E16="活動"," ev",IF(E16="限定"," ltd",""))&amp;IF(H16=""," groupless'","'")&amp;"&gt;&lt;td headers='icon'&gt;&lt;a href='https://www.alchemistcodedb.com/jp/card/"&amp;SUBSTITUTE(SUBSTITUTE(LOWER(A16),"_","-"),".png","")&amp;"'&gt;&lt;img src='resources/"&amp;A16&amp;"' title='"&amp;C16&amp;"' /&gt;&lt;/a&gt;&lt;/td&gt;&lt;td headers='name'&gt;"&amp;C16&amp;"&lt;/td&gt;&lt;td headers='rank'&gt;"&amp;D16&amp;"&lt;/td&gt;&lt;td headers='remark'&gt;"&amp;IF(E16="活動","&lt;span class='event'&gt;活動&lt;/span&gt;",IF(E16="限定","&lt;span class='limited'&gt;限定&lt;/span&gt;",""))&amp;"&lt;/td&gt;&lt;td headers='origin'&gt;&lt;span class='originName'&gt;"&amp;SUBSTITUTE(G16,CHAR(10),"&lt;br /&gt;")&amp;"&lt;/span&gt;&lt;img class='originLogo' src='resources/ui/"&amp;VLOOKUP(G16,List!F:H,2,FALSE)&amp;"'title='"&amp;SUBSTITUTE(G16,CHAR(10)," ")&amp;"' /&gt;&lt;/td&gt;&lt;td headers='group'&gt;"&amp;IF(H16="","","&lt;span class='groupName'&gt;"&amp;SUBSTITUTE(H16,CHAR(10)," ")&amp;IF(I16="","","&lt;br /&gt;"&amp;SUBSTITUTE(I16,CHAR(10)," "))&amp;"&lt;/span&gt;&lt;img class='groupLogo' src='resources/ui/"&amp;VLOOKUP(H16,List!K:L,2,FALSE)&amp;"' title='"&amp;SUBSTITUTE(H16,CHAR(10)," ")&amp;"' /&gt;")&amp;IF(I16="","","&lt;img class='groupLogo' src='resources/ui/"&amp;VLOOKUP(I16,List!K:L,2,FALSE)&amp;"' title='"&amp;SUBSTITUTE(I16,CHAR(10)," ")&amp;"' /&gt;")&amp;"&lt;/td&gt;&lt;td headers='score' id='"&amp;AP16&amp;"'&gt;"&amp;J16&amp;"&lt;/td&gt;&lt;td headers='HP'&gt;"&amp;K16&amp;"&lt;/td&gt;&lt;td headers='patk'&gt;"&amp;L16&amp;"&lt;/td&gt;&lt;td headers='matk'&gt;"&amp;M16&amp;"&lt;/td&gt;&lt;td headers='pdef'&gt;"&amp;O16&amp;"&lt;/td&gt;&lt;td headers='mdef'&gt;"&amp;P16&amp;"&lt;/td&gt;&lt;td headers='dex'&gt;"&amp;Q16&amp;"&lt;/td&gt;&lt;td headers='agi'&gt;"&amp;R16&amp;"&lt;/td&gt;&lt;td headers='luck'&gt;"&amp;S16&amp;"&lt;/td&gt;&lt;td headers='aType'&gt;"&amp;T16&amp;IF(V16="","","&lt;br /&gt;"&amp;V16)&amp; "&lt;/td&gt;&lt;td headers='a.bonus'&gt;"&amp;U16&amp;IF(W16="","","&lt;br /&gt;"&amp;W16)&amp;"&lt;/td&gt;&lt;td headers='special'&gt;"&amp;Y16&amp;IF(AA16="","","&lt;br /&gt;"&amp;AA16)&amp;"&lt;/td&gt;&lt;td headers='sp.bonus'&gt;"&amp;Z16&amp;IF(AB16="","","&lt;br /&gt;"&amp;AB16)&amp;"&lt;/td&gt;&lt;td headers='others'&gt;"&amp;AC16&amp;"&lt;/td&gt;&lt;td headers='sinA'&gt;"&amp;AD16&amp;"&lt;/td&gt;&lt;td headers='sinB'&gt;"&amp;AE16&amp;"&lt;/td&gt;&lt;td headers='sinC'&gt;"&amp;AF16&amp;"&lt;/td&gt;&lt;td headers='sinD'&gt;"&amp;AG16&amp;"&lt;/td&gt;&lt;td headers='sinE'&gt;"&amp;AH16&amp;"&lt;/td&gt;&lt;td headers='sinF'&gt;"&amp;AI16&amp;"&lt;/td&gt;&lt;td headers='sinG'&gt;"&amp;AJ16&amp;"&lt;/td&gt;&lt;/tr&gt;"</f>
        <v>&lt;tr class='mmt'&gt;&lt;td headers='icon'&gt;&lt;a href='https://www.alchemistcodedb.com/jp/card/ts-desert-ank-02'&gt;&lt;img src='resources/TS_DESERT_ANK_02.png' title='折れることなき翼' /&gt;&lt;/a&gt;&lt;/td&gt;&lt;td headers='name'&gt;折れることなき翼&lt;/td&gt;&lt;td headers='rank'&gt;5&lt;/td&gt;&lt;td headers='remark'&gt;&lt;/td&gt;&lt;td headers='origin'&gt;&lt;span class='originName'&gt;砂漠地帯&lt;br /&gt;Desert Zone&lt;/span&gt;&lt;img class='originLogo' src='resources/ui/IT_TB_BIRTH_DES.png'title='砂漠地帯 Desert Zone' /&gt;&lt;/td&gt;&lt;td headers='group'&gt;&lt;span class='groupName'&gt;砂漠の民&lt;/span&gt;&lt;img class='groupLogo' src='resources/ui/subgroup_people_of_desert.png' title='砂漠の民' /&gt;&lt;/td&gt;&lt;td headers='score' id='m014'&gt;90&lt;/td&gt;&lt;td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headers='aType'&gt;刺突&lt;/td&gt;&lt;td headers='a.bonus'&gt;30&lt;/td&gt;&lt;td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O16" s="30" t="str">
        <f t="shared" si="4"/>
        <v>document.getElementById('m014').innerHTML = (b0*30+b1*30) + (s0*30+s1*30+s4*30)+ (ex02*30);</v>
      </c>
      <c r="AP16" s="34" t="str">
        <f t="shared" si="5"/>
        <v>m014</v>
      </c>
      <c r="AQ16" s="6" t="str">
        <f>IF(T16="","",VLOOKUP(T16,List!N$2:O$7,2,FALSE)&amp;"*"&amp;U16&amp;IF(V16="","","+"&amp;VLOOKUP(V16,List!N$2:O$7,2,FALSE)&amp;"*"&amp;W16&amp;"-"&amp;VLOOKUP(T16,List!N$2:O$7,2,FALSE)&amp;"*"&amp;VLOOKUP(V16,List!N$2:O$7,2,FALSE)&amp;"*"&amp;MIN(U16,W16)))&amp;IF(Y16="","",IF(T16="","","+")&amp;VLOOKUP(Y16,List!P$2:Q$14,2,FALSE)&amp;"*"&amp;Z16&amp;IF(AA16="","","+"&amp;VLOOKUP(AA16,List!P$2:Q$13,2,FALSE)))</f>
        <v>ex02*30</v>
      </c>
    </row>
    <row r="17" spans="1:43" s="3" customFormat="1" ht="37.200000000000003" customHeight="1" x14ac:dyDescent="0.3">
      <c r="A17" s="3" t="s">
        <v>518</v>
      </c>
      <c r="C17" s="6" t="s">
        <v>524</v>
      </c>
      <c r="D17" s="3">
        <v>5</v>
      </c>
      <c r="E17" s="3" t="s">
        <v>39</v>
      </c>
      <c r="F17" s="6" t="s">
        <v>850</v>
      </c>
      <c r="G17" s="14" t="s">
        <v>427</v>
      </c>
      <c r="H17" s="8" t="s">
        <v>57</v>
      </c>
      <c r="I17" s="8"/>
      <c r="J17" s="4">
        <f t="shared" si="0"/>
        <v>110</v>
      </c>
      <c r="K17" s="2"/>
      <c r="L17" s="2">
        <v>20</v>
      </c>
      <c r="M17" s="2"/>
      <c r="N17" s="2">
        <f t="shared" si="1"/>
        <v>20</v>
      </c>
      <c r="O17" s="2"/>
      <c r="P17" s="2"/>
      <c r="Q17" s="2">
        <v>20</v>
      </c>
      <c r="R17" s="2"/>
      <c r="S17" s="7"/>
      <c r="T17" s="5" t="s">
        <v>15</v>
      </c>
      <c r="U17" s="3">
        <v>40</v>
      </c>
      <c r="V17" s="5"/>
      <c r="X17" s="3">
        <f t="shared" si="3"/>
        <v>40</v>
      </c>
      <c r="Y17" s="3" t="s">
        <v>20</v>
      </c>
      <c r="Z17" s="8">
        <v>20</v>
      </c>
      <c r="AB17" s="4"/>
      <c r="AC17" s="5"/>
      <c r="AD17" s="3">
        <v>30</v>
      </c>
      <c r="AG17" s="3">
        <v>30</v>
      </c>
      <c r="AK17" s="4">
        <f t="shared" si="2"/>
        <v>30</v>
      </c>
      <c r="AM17" s="22"/>
      <c r="AN17" s="30" t="str">
        <f>"&lt;tr class='mmt"&amp;IF(E17="活動"," ev",IF(E17="限定"," ltd",""))&amp;IF(H17=""," groupless'","'")&amp;"&gt;&lt;td headers='icon'&gt;&lt;a href='https://www.alchemistcodedb.com/jp/card/"&amp;SUBSTITUTE(SUBSTITUTE(LOWER(A17),"_","-"),".png","")&amp;"'&gt;&lt;img src='resources/"&amp;A17&amp;"' title='"&amp;C17&amp;"' /&gt;&lt;/a&gt;&lt;/td&gt;&lt;td headers='name'&gt;"&amp;C17&amp;"&lt;/td&gt;&lt;td headers='rank'&gt;"&amp;D17&amp;"&lt;/td&gt;&lt;td headers='remark'&gt;"&amp;IF(E17="活動","&lt;span class='event'&gt;活動&lt;/span&gt;",IF(E17="限定","&lt;span class='limited'&gt;限定&lt;/span&gt;",""))&amp;"&lt;/td&gt;&lt;td headers='origin'&gt;&lt;span class='originName'&gt;"&amp;SUBSTITUTE(G17,CHAR(10),"&lt;br /&gt;")&amp;"&lt;/span&gt;&lt;img class='originLogo' src='resources/ui/"&amp;VLOOKUP(G17,List!F:H,2,FALSE)&amp;"'title='"&amp;SUBSTITUTE(G17,CHAR(10)," ")&amp;"' /&gt;&lt;/td&gt;&lt;td headers='group'&gt;"&amp;IF(H17="","","&lt;span class='groupName'&gt;"&amp;SUBSTITUTE(H17,CHAR(10)," ")&amp;IF(I17="","","&lt;br /&gt;"&amp;SUBSTITUTE(I17,CHAR(10)," "))&amp;"&lt;/span&gt;&lt;img class='groupLogo' src='resources/ui/"&amp;VLOOKUP(H17,List!K:L,2,FALSE)&amp;"' title='"&amp;SUBSTITUTE(H17,CHAR(10)," ")&amp;"' /&gt;")&amp;IF(I17="","","&lt;img class='groupLogo' src='resources/ui/"&amp;VLOOKUP(I17,List!K:L,2,FALSE)&amp;"' title='"&amp;SUBSTITUTE(I17,CHAR(10)," ")&amp;"' /&gt;")&amp;"&lt;/td&gt;&lt;td headers='score' id='"&amp;AP17&amp;"'&gt;"&amp;J17&amp;"&lt;/td&gt;&lt;td headers='HP'&gt;"&amp;K17&amp;"&lt;/td&gt;&lt;td headers='patk'&gt;"&amp;L17&amp;"&lt;/td&gt;&lt;td headers='matk'&gt;"&amp;M17&amp;"&lt;/td&gt;&lt;td headers='pdef'&gt;"&amp;O17&amp;"&lt;/td&gt;&lt;td headers='mdef'&gt;"&amp;P17&amp;"&lt;/td&gt;&lt;td headers='dex'&gt;"&amp;Q17&amp;"&lt;/td&gt;&lt;td headers='agi'&gt;"&amp;R17&amp;"&lt;/td&gt;&lt;td headers='luck'&gt;"&amp;S17&amp;"&lt;/td&gt;&lt;td headers='aType'&gt;"&amp;T17&amp;IF(V17="","","&lt;br /&gt;"&amp;V17)&amp; "&lt;/td&gt;&lt;td headers='a.bonus'&gt;"&amp;U17&amp;IF(W17="","","&lt;br /&gt;"&amp;W17)&amp;"&lt;/td&gt;&lt;td headers='special'&gt;"&amp;Y17&amp;IF(AA17="","","&lt;br /&gt;"&amp;AA17)&amp;"&lt;/td&gt;&lt;td headers='sp.bonus'&gt;"&amp;Z17&amp;IF(AB17="","","&lt;br /&gt;"&amp;AB17)&amp;"&lt;/td&gt;&lt;td headers='others'&gt;"&amp;AC17&amp;"&lt;/td&gt;&lt;td headers='sinA'&gt;"&amp;AD17&amp;"&lt;/td&gt;&lt;td headers='sinB'&gt;"&amp;AE17&amp;"&lt;/td&gt;&lt;td headers='sinC'&gt;"&amp;AF17&amp;"&lt;/td&gt;&lt;td headers='sinD'&gt;"&amp;AG17&amp;"&lt;/td&gt;&lt;td headers='sinE'&gt;"&amp;AH17&amp;"&lt;/td&gt;&lt;td headers='sinF'&gt;"&amp;AI17&amp;"&lt;/td&gt;&lt;td headers='sinG'&gt;"&amp;AJ17&amp;"&lt;/td&gt;&lt;/tr&gt;"</f>
        <v>&lt;tr class='mmt ltd'&gt;&lt;td headers='icon'&gt;&lt;a href='https://www.alchemistcodedb.com/jp/card/ts-desert-ankh-03'&gt;&lt;img src='resources/TS_DESERT_ANKH_03.png' title='おもてなしの心' /&gt;&lt;/a&gt;&lt;/td&gt;&lt;td headers='name'&gt;おもてなしの心&lt;/td&gt;&lt;td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src='resources/ui/IT_TB_BIRTH_DES.png'title='砂漠地帯 Desert Zone' /&gt;&lt;/td&gt;&lt;td headers='group'&gt;&lt;span class='groupName'&gt;砂漠の民&lt;/span&gt;&lt;img class='groupLogo' src='resources/ui/subgroup_people_of_desert.png' title='砂漠の民' /&gt;&lt;/td&gt;&lt;td headers='score' id='m015'&gt;110&lt;/td&gt;&lt;td headers='HP'&gt;&lt;/td&gt;&lt;td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headers='aType'&gt;刺突&lt;/td&gt;&lt;td headers='a.bonus'&gt;40&lt;/td&gt;&lt;td headers='special'&gt;単体&lt;/td&gt;&lt;td headers='sp.bonus'&gt;20&lt;/td&gt;&lt;td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O17" s="30" t="str">
        <f t="shared" si="4"/>
        <v>document.getElementById('m015').innerHTML = (b0*20+b1*20) + (s0*30+s1*30+s4*30)+ (ex02*40+ex12*20);</v>
      </c>
      <c r="AP17" s="34" t="str">
        <f t="shared" si="5"/>
        <v>m015</v>
      </c>
      <c r="AQ17" s="6" t="str">
        <f>IF(T17="","",VLOOKUP(T17,List!N$2:O$7,2,FALSE)&amp;"*"&amp;U17&amp;IF(V17="","","+"&amp;VLOOKUP(V17,List!N$2:O$7,2,FALSE)&amp;"*"&amp;W17&amp;"-"&amp;VLOOKUP(T17,List!N$2:O$7,2,FALSE)&amp;"*"&amp;VLOOKUP(V17,List!N$2:O$7,2,FALSE)&amp;"*"&amp;MIN(U17,W17)))&amp;IF(Y17="","",IF(T17="","","+")&amp;VLOOKUP(Y17,List!P$2:Q$14,2,FALSE)&amp;"*"&amp;Z17&amp;IF(AA17="","","+"&amp;VLOOKUP(AA17,List!P$2:Q$13,2,FALSE)))</f>
        <v>ex02*40+ex12*20</v>
      </c>
    </row>
    <row r="18" spans="1:43" s="3" customFormat="1" ht="37.200000000000003" customHeight="1" x14ac:dyDescent="0.3">
      <c r="A18" s="3" t="s">
        <v>60</v>
      </c>
      <c r="C18" s="6" t="s">
        <v>61</v>
      </c>
      <c r="D18" s="3">
        <v>3</v>
      </c>
      <c r="F18" s="6"/>
      <c r="G18" s="14" t="s">
        <v>427</v>
      </c>
      <c r="H18" s="8" t="s">
        <v>57</v>
      </c>
      <c r="I18" s="8"/>
      <c r="J18" s="4">
        <f t="shared" si="0"/>
        <v>10</v>
      </c>
      <c r="K18" s="2">
        <v>20</v>
      </c>
      <c r="L18" s="2"/>
      <c r="M18" s="2"/>
      <c r="N18" s="2">
        <f t="shared" si="1"/>
        <v>0</v>
      </c>
      <c r="O18" s="2"/>
      <c r="P18" s="2"/>
      <c r="Q18" s="2"/>
      <c r="R18" s="2"/>
      <c r="S18" s="7"/>
      <c r="T18" s="3" t="s">
        <v>14</v>
      </c>
      <c r="U18" s="3">
        <v>10</v>
      </c>
      <c r="X18" s="3">
        <f t="shared" si="3"/>
        <v>10</v>
      </c>
      <c r="Z18" s="8"/>
      <c r="AB18" s="4"/>
      <c r="AC18" s="5" t="s">
        <v>487</v>
      </c>
      <c r="AK18" s="4">
        <f t="shared" si="2"/>
        <v>0</v>
      </c>
      <c r="AM18" s="22"/>
      <c r="AN18" s="30" t="str">
        <f>"&lt;tr class='mmt"&amp;IF(E18="活動"," ev",IF(E18="限定"," ltd",""))&amp;IF(H18=""," groupless'","'")&amp;"&gt;&lt;td headers='icon'&gt;&lt;a href='https://www.alchemistcodedb.com/jp/card/"&amp;SUBSTITUTE(SUBSTITUTE(LOWER(A18),"_","-"),".png","")&amp;"'&gt;&lt;img src='resources/"&amp;A18&amp;"' title='"&amp;C18&amp;"' /&gt;&lt;/a&gt;&lt;/td&gt;&lt;td headers='name'&gt;"&amp;C18&amp;"&lt;/td&gt;&lt;td headers='rank'&gt;"&amp;D18&amp;"&lt;/td&gt;&lt;td headers='remark'&gt;"&amp;IF(E18="活動","&lt;span class='event'&gt;活動&lt;/span&gt;",IF(E18="限定","&lt;span class='limited'&gt;限定&lt;/span&gt;",""))&amp;"&lt;/td&gt;&lt;td headers='origin'&gt;&lt;span class='originName'&gt;"&amp;SUBSTITUTE(G18,CHAR(10),"&lt;br /&gt;")&amp;"&lt;/span&gt;&lt;img class='originLogo' src='resources/ui/"&amp;VLOOKUP(G18,List!F:H,2,FALSE)&amp;"'title='"&amp;SUBSTITUTE(G18,CHAR(10)," ")&amp;"' /&gt;&lt;/td&gt;&lt;td headers='group'&gt;"&amp;IF(H18="","","&lt;span class='groupName'&gt;"&amp;SUBSTITUTE(H18,CHAR(10)," ")&amp;IF(I18="","","&lt;br /&gt;"&amp;SUBSTITUTE(I18,CHAR(10)," "))&amp;"&lt;/span&gt;&lt;img class='groupLogo' src='resources/ui/"&amp;VLOOKUP(H18,List!K:L,2,FALSE)&amp;"' title='"&amp;SUBSTITUTE(H18,CHAR(10)," ")&amp;"' /&gt;")&amp;IF(I18="","","&lt;img class='groupLogo' src='resources/ui/"&amp;VLOOKUP(I18,List!K:L,2,FALSE)&amp;"' title='"&amp;SUBSTITUTE(I18,CHAR(10)," ")&amp;"' /&gt;")&amp;"&lt;/td&gt;&lt;td headers='score' id='"&amp;AP18&amp;"'&gt;"&amp;J18&amp;"&lt;/td&gt;&lt;td headers='HP'&gt;"&amp;K18&amp;"&lt;/td&gt;&lt;td headers='patk'&gt;"&amp;L18&amp;"&lt;/td&gt;&lt;td headers='matk'&gt;"&amp;M18&amp;"&lt;/td&gt;&lt;td headers='pdef'&gt;"&amp;O18&amp;"&lt;/td&gt;&lt;td headers='mdef'&gt;"&amp;P18&amp;"&lt;/td&gt;&lt;td headers='dex'&gt;"&amp;Q18&amp;"&lt;/td&gt;&lt;td headers='agi'&gt;"&amp;R18&amp;"&lt;/td&gt;&lt;td headers='luck'&gt;"&amp;S18&amp;"&lt;/td&gt;&lt;td headers='aType'&gt;"&amp;T18&amp;IF(V18="","","&lt;br /&gt;"&amp;V18)&amp; "&lt;/td&gt;&lt;td headers='a.bonus'&gt;"&amp;U18&amp;IF(W18="","","&lt;br /&gt;"&amp;W18)&amp;"&lt;/td&gt;&lt;td headers='special'&gt;"&amp;Y18&amp;IF(AA18="","","&lt;br /&gt;"&amp;AA18)&amp;"&lt;/td&gt;&lt;td headers='sp.bonus'&gt;"&amp;Z18&amp;IF(AB18="","","&lt;br /&gt;"&amp;AB18)&amp;"&lt;/td&gt;&lt;td headers='others'&gt;"&amp;AC18&amp;"&lt;/td&gt;&lt;td headers='sinA'&gt;"&amp;AD18&amp;"&lt;/td&gt;&lt;td headers='sinB'&gt;"&amp;AE18&amp;"&lt;/td&gt;&lt;td headers='sinC'&gt;"&amp;AF18&amp;"&lt;/td&gt;&lt;td headers='sinD'&gt;"&amp;AG18&amp;"&lt;/td&gt;&lt;td headers='sinE'&gt;"&amp;AH18&amp;"&lt;/td&gt;&lt;td headers='sinF'&gt;"&amp;AI18&amp;"&lt;/td&gt;&lt;td headers='sinG'&gt;"&amp;AJ18&amp;"&lt;/td&gt;&lt;/tr&gt;"</f>
        <v>&lt;tr class='mmt'&gt;&lt;td headers='icon'&gt;&lt;a href='https://www.alchemistcodedb.com/jp/card/ts-desert-arkill-01'&gt;&lt;img src='resources/TS_DESERT_ARKILL_01.png' title='テイクリワード' /&gt;&lt;/a&gt;&lt;/td&gt;&lt;td headers='name'&gt;テイクリワード&lt;/td&gt;&lt;td headers='rank'&gt;3&lt;/td&gt;&lt;td headers='remark'&gt;&lt;/td&gt;&lt;td headers='origin'&gt;&lt;span class='originName'&gt;砂漠地帯&lt;br /&gt;Desert Zone&lt;/span&gt;&lt;img class='originLogo' src='resources/ui/IT_TB_BIRTH_DES.png'title='砂漠地帯 Desert Zone' /&gt;&lt;/td&gt;&lt;td headers='group'&gt;&lt;span class='groupName'&gt;砂漠の民&lt;/span&gt;&lt;img class='groupLogo' src='resources/ui/subgroup_people_of_desert.png' title='砂漠の民' /&gt;&lt;/td&gt;&lt;td headers='score' id='m016'&gt;10&lt;/td&gt;&lt;td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headers='a.bonus'&gt;10&lt;/td&gt;&lt;td headers='special'&gt;&lt;/td&gt;&lt;td headers='sp.bonus'&gt;&lt;/td&gt;&lt;td headers='others'&gt;沈黙+20&lt;/td&gt;&lt;td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8" s="30" t="str">
        <f t="shared" si="4"/>
        <v>document.getElementById('m016').innerHTML = (b0*0)+ (ex01*10);</v>
      </c>
      <c r="AP18" s="34" t="str">
        <f t="shared" si="5"/>
        <v>m016</v>
      </c>
      <c r="AQ18" s="6" t="str">
        <f>IF(T18="","",VLOOKUP(T18,List!N$2:O$7,2,FALSE)&amp;"*"&amp;U18&amp;IF(V18="","","+"&amp;VLOOKUP(V18,List!N$2:O$7,2,FALSE)&amp;"*"&amp;W18&amp;"-"&amp;VLOOKUP(T18,List!N$2:O$7,2,FALSE)&amp;"*"&amp;VLOOKUP(V18,List!N$2:O$7,2,FALSE)&amp;"*"&amp;MIN(U18,W18)))&amp;IF(Y18="","",IF(T18="","","+")&amp;VLOOKUP(Y18,List!P$2:Q$14,2,FALSE)&amp;"*"&amp;Z18&amp;IF(AA18="","","+"&amp;VLOOKUP(AA18,List!P$2:Q$13,2,FALSE)))</f>
        <v>ex01*10</v>
      </c>
    </row>
    <row r="19" spans="1:43" s="3" customFormat="1" ht="37.200000000000003" customHeight="1" x14ac:dyDescent="0.3">
      <c r="A19" s="3" t="s">
        <v>62</v>
      </c>
      <c r="C19" s="6" t="s">
        <v>63</v>
      </c>
      <c r="D19" s="3">
        <v>4</v>
      </c>
      <c r="F19" s="6"/>
      <c r="G19" s="14" t="s">
        <v>427</v>
      </c>
      <c r="H19" s="8" t="s">
        <v>57</v>
      </c>
      <c r="I19" s="8"/>
      <c r="J19" s="4">
        <f t="shared" si="0"/>
        <v>60</v>
      </c>
      <c r="K19" s="2"/>
      <c r="L19" s="2">
        <v>30</v>
      </c>
      <c r="M19" s="2"/>
      <c r="N19" s="2">
        <f t="shared" si="1"/>
        <v>30</v>
      </c>
      <c r="O19" s="2"/>
      <c r="P19" s="2"/>
      <c r="Q19" s="2"/>
      <c r="R19" s="2"/>
      <c r="S19" s="7"/>
      <c r="X19" s="3">
        <f t="shared" si="3"/>
        <v>0</v>
      </c>
      <c r="Z19" s="8"/>
      <c r="AB19" s="4"/>
      <c r="AC19" s="5" t="s">
        <v>542</v>
      </c>
      <c r="AG19" s="3">
        <v>30</v>
      </c>
      <c r="AK19" s="4">
        <f t="shared" si="2"/>
        <v>30</v>
      </c>
      <c r="AM19" s="22"/>
      <c r="AN19" s="30" t="str">
        <f>"&lt;tr class='mmt"&amp;IF(E19="活動"," ev",IF(E19="限定"," ltd",""))&amp;IF(H19=""," groupless'","'")&amp;"&gt;&lt;td headers='icon'&gt;&lt;a href='https://www.alchemistcodedb.com/jp/card/"&amp;SUBSTITUTE(SUBSTITUTE(LOWER(A19),"_","-"),".png","")&amp;"'&gt;&lt;img src='resources/"&amp;A19&amp;"' title='"&amp;C19&amp;"' /&gt;&lt;/a&gt;&lt;/td&gt;&lt;td headers='name'&gt;"&amp;C19&amp;"&lt;/td&gt;&lt;td headers='rank'&gt;"&amp;D19&amp;"&lt;/td&gt;&lt;td headers='remark'&gt;"&amp;IF(E19="活動","&lt;span class='event'&gt;活動&lt;/span&gt;",IF(E19="限定","&lt;span class='limited'&gt;限定&lt;/span&gt;",""))&amp;"&lt;/td&gt;&lt;td headers='origin'&gt;&lt;span class='originName'&gt;"&amp;SUBSTITUTE(G19,CHAR(10),"&lt;br /&gt;")&amp;"&lt;/span&gt;&lt;img class='originLogo' src='resources/ui/"&amp;VLOOKUP(G19,List!F:H,2,FALSE)&amp;"'title='"&amp;SUBSTITUTE(G19,CHAR(10)," ")&amp;"' /&gt;&lt;/td&gt;&lt;td headers='group'&gt;"&amp;IF(H19="","","&lt;span class='groupName'&gt;"&amp;SUBSTITUTE(H19,CHAR(10)," ")&amp;IF(I19="","","&lt;br /&gt;"&amp;SUBSTITUTE(I19,CHAR(10)," "))&amp;"&lt;/span&gt;&lt;img class='groupLogo' src='resources/ui/"&amp;VLOOKUP(H19,List!K:L,2,FALSE)&amp;"' title='"&amp;SUBSTITUTE(H19,CHAR(10)," ")&amp;"' /&gt;")&amp;IF(I19="","","&lt;img class='groupLogo' src='resources/ui/"&amp;VLOOKUP(I19,List!K:L,2,FALSE)&amp;"' title='"&amp;SUBSTITUTE(I19,CHAR(10)," ")&amp;"' /&gt;")&amp;"&lt;/td&gt;&lt;td headers='score' id='"&amp;AP19&amp;"'&gt;"&amp;J19&amp;"&lt;/td&gt;&lt;td headers='HP'&gt;"&amp;K19&amp;"&lt;/td&gt;&lt;td headers='patk'&gt;"&amp;L19&amp;"&lt;/td&gt;&lt;td headers='matk'&gt;"&amp;M19&amp;"&lt;/td&gt;&lt;td headers='pdef'&gt;"&amp;O19&amp;"&lt;/td&gt;&lt;td headers='mdef'&gt;"&amp;P19&amp;"&lt;/td&gt;&lt;td headers='dex'&gt;"&amp;Q19&amp;"&lt;/td&gt;&lt;td headers='agi'&gt;"&amp;R19&amp;"&lt;/td&gt;&lt;td headers='luck'&gt;"&amp;S19&amp;"&lt;/td&gt;&lt;td headers='aType'&gt;"&amp;T19&amp;IF(V19="","","&lt;br /&gt;"&amp;V19)&amp; "&lt;/td&gt;&lt;td headers='a.bonus'&gt;"&amp;U19&amp;IF(W19="","","&lt;br /&gt;"&amp;W19)&amp;"&lt;/td&gt;&lt;td headers='special'&gt;"&amp;Y19&amp;IF(AA19="","","&lt;br /&gt;"&amp;AA19)&amp;"&lt;/td&gt;&lt;td headers='sp.bonus'&gt;"&amp;Z19&amp;IF(AB19="","","&lt;br /&gt;"&amp;AB19)&amp;"&lt;/td&gt;&lt;td headers='others'&gt;"&amp;AC19&amp;"&lt;/td&gt;&lt;td headers='sinA'&gt;"&amp;AD19&amp;"&lt;/td&gt;&lt;td headers='sinB'&gt;"&amp;AE19&amp;"&lt;/td&gt;&lt;td headers='sinC'&gt;"&amp;AF19&amp;"&lt;/td&gt;&lt;td headers='sinD'&gt;"&amp;AG19&amp;"&lt;/td&gt;&lt;td headers='sinE'&gt;"&amp;AH19&amp;"&lt;/td&gt;&lt;td headers='sinF'&gt;"&amp;AI19&amp;"&lt;/td&gt;&lt;td headers='sinG'&gt;"&amp;AJ19&amp;"&lt;/td&gt;&lt;/tr&gt;"</f>
        <v>&lt;tr class='mmt'&gt;&lt;td headers='icon'&gt;&lt;a href='https://www.alchemistcodedb.com/jp/card/ts-desert-asuwado-01'&gt;&lt;img src='resources/TS_DESERT_ASUWADO_01.png' title='闇と雲に潜みし刃' /&gt;&lt;/a&gt;&lt;/td&gt;&lt;td headers='name'&gt;闇と雲に潜みし刃&lt;/td&gt;&lt;td headers='rank'&gt;4&lt;/td&gt;&lt;td headers='remark'&gt;&lt;/td&gt;&lt;td headers='origin'&gt;&lt;span class='originName'&gt;砂漠地帯&lt;br /&gt;Desert Zone&lt;/span&gt;&lt;img class='originLogo' src='resources/ui/IT_TB_BIRTH_DES.png'title='砂漠地帯 Desert Zone' /&gt;&lt;/td&gt;&lt;td headers='group'&gt;&lt;span class='groupName'&gt;砂漠の民&lt;/span&gt;&lt;img class='groupLogo' src='resources/ui/subgroup_people_of_desert.png' title='砂漠の民' /&gt;&lt;/td&gt;&lt;td headers='score' id='m017'&gt;60&lt;/td&gt;&lt;td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headers='others'&gt;魔法回避率+20&lt;/td&gt;&lt;td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O19" s="30" t="str">
        <f t="shared" si="4"/>
        <v>document.getElementById('m017').innerHTML = (b0*30+b1*30) + (s0*30+s4*30);</v>
      </c>
      <c r="AP19" s="34" t="str">
        <f t="shared" si="5"/>
        <v>m017</v>
      </c>
      <c r="AQ19" s="6" t="str">
        <f>IF(T19="","",VLOOKUP(T19,List!N$2:O$7,2,FALSE)&amp;"*"&amp;U19&amp;IF(V19="","","+"&amp;VLOOKUP(V19,List!N$2:O$7,2,FALSE)&amp;"*"&amp;W19&amp;"-"&amp;VLOOKUP(T19,List!N$2:O$7,2,FALSE)&amp;"*"&amp;VLOOKUP(V19,List!N$2:O$7,2,FALSE)&amp;"*"&amp;MIN(U19,W19)))&amp;IF(Y19="","",IF(T19="","","+")&amp;VLOOKUP(Y19,List!P$2:Q$14,2,FALSE)&amp;"*"&amp;Z19&amp;IF(AA19="","","+"&amp;VLOOKUP(AA19,List!P$2:Q$13,2,FALSE)))</f>
        <v/>
      </c>
    </row>
    <row r="20" spans="1:43" s="3" customFormat="1" ht="37.200000000000003" customHeight="1" x14ac:dyDescent="0.3">
      <c r="A20" s="3" t="s">
        <v>64</v>
      </c>
      <c r="C20" s="6" t="s">
        <v>65</v>
      </c>
      <c r="D20" s="3">
        <v>5</v>
      </c>
      <c r="F20" s="6"/>
      <c r="G20" s="14" t="s">
        <v>427</v>
      </c>
      <c r="H20" s="8" t="s">
        <v>57</v>
      </c>
      <c r="I20" s="8"/>
      <c r="J20" s="4">
        <f t="shared" si="0"/>
        <v>80</v>
      </c>
      <c r="K20" s="2">
        <v>30</v>
      </c>
      <c r="L20" s="2">
        <v>50</v>
      </c>
      <c r="M20" s="2"/>
      <c r="N20" s="2">
        <f t="shared" si="1"/>
        <v>50</v>
      </c>
      <c r="O20" s="2"/>
      <c r="P20" s="2"/>
      <c r="Q20" s="2"/>
      <c r="R20" s="2"/>
      <c r="S20" s="7"/>
      <c r="X20" s="3">
        <f t="shared" si="3"/>
        <v>0</v>
      </c>
      <c r="Z20" s="8"/>
      <c r="AB20" s="4"/>
      <c r="AC20" s="5" t="s">
        <v>543</v>
      </c>
      <c r="AG20" s="3">
        <v>30</v>
      </c>
      <c r="AH20" s="3">
        <v>30</v>
      </c>
      <c r="AK20" s="4">
        <f t="shared" si="2"/>
        <v>30</v>
      </c>
      <c r="AM20" s="22"/>
      <c r="AN20" s="30" t="str">
        <f>"&lt;tr class='mmt"&amp;IF(E20="活動"," ev",IF(E20="限定"," ltd",""))&amp;IF(H20=""," groupless'","'")&amp;"&gt;&lt;td headers='icon'&gt;&lt;a href='https://www.alchemistcodedb.com/jp/card/"&amp;SUBSTITUTE(SUBSTITUTE(LOWER(A20),"_","-"),".png","")&amp;"'&gt;&lt;img src='resources/"&amp;A20&amp;"' title='"&amp;C20&amp;"' /&gt;&lt;/a&gt;&lt;/td&gt;&lt;td headers='name'&gt;"&amp;C20&amp;"&lt;/td&gt;&lt;td headers='rank'&gt;"&amp;D20&amp;"&lt;/td&gt;&lt;td headers='remark'&gt;"&amp;IF(E20="活動","&lt;span class='event'&gt;活動&lt;/span&gt;",IF(E20="限定","&lt;span class='limited'&gt;限定&lt;/span&gt;",""))&amp;"&lt;/td&gt;&lt;td headers='origin'&gt;&lt;span class='originName'&gt;"&amp;SUBSTITUTE(G20,CHAR(10),"&lt;br /&gt;")&amp;"&lt;/span&gt;&lt;img class='originLogo' src='resources/ui/"&amp;VLOOKUP(G20,List!F:H,2,FALSE)&amp;"'title='"&amp;SUBSTITUTE(G20,CHAR(10)," ")&amp;"' /&gt;&lt;/td&gt;&lt;td headers='group'&gt;"&amp;IF(H20="","","&lt;span class='groupName'&gt;"&amp;SUBSTITUTE(H20,CHAR(10)," ")&amp;IF(I20="","","&lt;br /&gt;"&amp;SUBSTITUTE(I20,CHAR(10)," "))&amp;"&lt;/span&gt;&lt;img class='groupLogo' src='resources/ui/"&amp;VLOOKUP(H20,List!K:L,2,FALSE)&amp;"' title='"&amp;SUBSTITUTE(H20,CHAR(10)," ")&amp;"' /&gt;")&amp;IF(I20="","","&lt;img class='groupLogo' src='resources/ui/"&amp;VLOOKUP(I20,List!K:L,2,FALSE)&amp;"' title='"&amp;SUBSTITUTE(I20,CHAR(10)," ")&amp;"' /&gt;")&amp;"&lt;/td&gt;&lt;td headers='score' id='"&amp;AP20&amp;"'&gt;"&amp;J20&amp;"&lt;/td&gt;&lt;td headers='HP'&gt;"&amp;K20&amp;"&lt;/td&gt;&lt;td headers='patk'&gt;"&amp;L20&amp;"&lt;/td&gt;&lt;td headers='matk'&gt;"&amp;M20&amp;"&lt;/td&gt;&lt;td headers='pdef'&gt;"&amp;O20&amp;"&lt;/td&gt;&lt;td headers='mdef'&gt;"&amp;P20&amp;"&lt;/td&gt;&lt;td headers='dex'&gt;"&amp;Q20&amp;"&lt;/td&gt;&lt;td headers='agi'&gt;"&amp;R20&amp;"&lt;/td&gt;&lt;td headers='luck'&gt;"&amp;S20&amp;"&lt;/td&gt;&lt;td headers='aType'&gt;"&amp;T20&amp;IF(V20="","","&lt;br /&gt;"&amp;V20)&amp; "&lt;/td&gt;&lt;td headers='a.bonus'&gt;"&amp;U20&amp;IF(W20="","","&lt;br /&gt;"&amp;W20)&amp;"&lt;/td&gt;&lt;td headers='special'&gt;"&amp;Y20&amp;IF(AA20="","","&lt;br /&gt;"&amp;AA20)&amp;"&lt;/td&gt;&lt;td headers='sp.bonus'&gt;"&amp;Z20&amp;IF(AB20="","","&lt;br /&gt;"&amp;AB20)&amp;"&lt;/td&gt;&lt;td headers='others'&gt;"&amp;AC20&amp;"&lt;/td&gt;&lt;td headers='sinA'&gt;"&amp;AD20&amp;"&lt;/td&gt;&lt;td headers='sinB'&gt;"&amp;AE20&amp;"&lt;/td&gt;&lt;td headers='sinC'&gt;"&amp;AF20&amp;"&lt;/td&gt;&lt;td headers='sinD'&gt;"&amp;AG20&amp;"&lt;/td&gt;&lt;td headers='sinE'&gt;"&amp;AH20&amp;"&lt;/td&gt;&lt;td headers='sinF'&gt;"&amp;AI20&amp;"&lt;/td&gt;&lt;td headers='sinG'&gt;"&amp;AJ20&amp;"&lt;/td&gt;&lt;/tr&gt;"</f>
        <v>&lt;tr class='mmt'&gt;&lt;td headers='icon'&gt;&lt;a href='https://www.alchemistcodedb.com/jp/card/ts-desert-balt-01'&gt;&lt;img src='resources/TS_DESERT_BALT_01.png' title='砂上での熱き誓い' /&gt;&lt;/a&gt;&lt;/td&gt;&lt;td headers='name'&gt;砂上での熱き誓い&lt;/td&gt;&lt;td headers='rank'&gt;5&lt;/td&gt;&lt;td headers='remark'&gt;&lt;/td&gt;&lt;td headers='origin'&gt;&lt;span class='originName'&gt;砂漠地帯&lt;br /&gt;Desert Zone&lt;/span&gt;&lt;img class='originLogo' src='resources/ui/IT_TB_BIRTH_DES.png'title='砂漠地帯 Desert Zone' /&gt;&lt;/td&gt;&lt;td headers='group'&gt;&lt;span class='groupName'&gt;砂漠の民&lt;/span&gt;&lt;img class='groupLogo' src='resources/ui/subgroup_people_of_desert.png' title='砂漠の民' /&gt;&lt;/td&gt;&lt;td headers='score' id='m018'&gt;80&lt;/td&gt;&lt;td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O20" s="30" t="str">
        <f t="shared" si="4"/>
        <v>document.getElementById('m018').innerHTML = (b0*50+b1*50) + (s0*30+s4*30+s5*30);</v>
      </c>
      <c r="AP20" s="34" t="str">
        <f t="shared" si="5"/>
        <v>m018</v>
      </c>
      <c r="AQ20" s="6" t="str">
        <f>IF(T20="","",VLOOKUP(T20,List!N$2:O$7,2,FALSE)&amp;"*"&amp;U20&amp;IF(V20="","","+"&amp;VLOOKUP(V20,List!N$2:O$7,2,FALSE)&amp;"*"&amp;W20&amp;"-"&amp;VLOOKUP(T20,List!N$2:O$7,2,FALSE)&amp;"*"&amp;VLOOKUP(V20,List!N$2:O$7,2,FALSE)&amp;"*"&amp;MIN(U20,W20)))&amp;IF(Y20="","",IF(T20="","","+")&amp;VLOOKUP(Y20,List!P$2:Q$14,2,FALSE)&amp;"*"&amp;Z20&amp;IF(AA20="","","+"&amp;VLOOKUP(AA20,List!P$2:Q$13,2,FALSE)))</f>
        <v/>
      </c>
    </row>
    <row r="21" spans="1:43" s="3" customFormat="1" ht="37.200000000000003" customHeight="1" x14ac:dyDescent="0.3">
      <c r="A21" s="3" t="s">
        <v>66</v>
      </c>
      <c r="C21" s="6" t="s">
        <v>67</v>
      </c>
      <c r="D21" s="3">
        <v>5</v>
      </c>
      <c r="F21" s="6"/>
      <c r="G21" s="14" t="s">
        <v>427</v>
      </c>
      <c r="H21" s="8" t="s">
        <v>68</v>
      </c>
      <c r="I21" s="8"/>
      <c r="J21" s="4">
        <f t="shared" si="0"/>
        <v>90</v>
      </c>
      <c r="K21" s="2">
        <v>40</v>
      </c>
      <c r="L21" s="2">
        <v>30</v>
      </c>
      <c r="M21" s="2"/>
      <c r="N21" s="2">
        <f t="shared" si="1"/>
        <v>30</v>
      </c>
      <c r="O21" s="2"/>
      <c r="P21" s="2"/>
      <c r="Q21" s="2"/>
      <c r="R21" s="2">
        <v>5</v>
      </c>
      <c r="S21" s="7"/>
      <c r="X21" s="3">
        <f t="shared" si="3"/>
        <v>0</v>
      </c>
      <c r="Z21" s="8"/>
      <c r="AB21" s="4"/>
      <c r="AC21" s="5" t="s">
        <v>485</v>
      </c>
      <c r="AI21" s="3">
        <v>60</v>
      </c>
      <c r="AK21" s="4">
        <f t="shared" si="2"/>
        <v>60</v>
      </c>
      <c r="AM21" s="22"/>
      <c r="AN21" s="30" t="str">
        <f>"&lt;tr class='mmt"&amp;IF(E21="活動"," ev",IF(E21="限定"," ltd",""))&amp;IF(H21=""," groupless'","'")&amp;"&gt;&lt;td headers='icon'&gt;&lt;a href='https://www.alchemistcodedb.com/jp/card/"&amp;SUBSTITUTE(SUBSTITUTE(LOWER(A21),"_","-"),".png","")&amp;"'&gt;&lt;img src='resources/"&amp;A21&amp;"' title='"&amp;C21&amp;"' /&gt;&lt;/a&gt;&lt;/td&gt;&lt;td headers='name'&gt;"&amp;C21&amp;"&lt;/td&gt;&lt;td headers='rank'&gt;"&amp;D21&amp;"&lt;/td&gt;&lt;td headers='remark'&gt;"&amp;IF(E21="活動","&lt;span class='event'&gt;活動&lt;/span&gt;",IF(E21="限定","&lt;span class='limited'&gt;限定&lt;/span&gt;",""))&amp;"&lt;/td&gt;&lt;td headers='origin'&gt;&lt;span class='originName'&gt;"&amp;SUBSTITUTE(G21,CHAR(10),"&lt;br /&gt;")&amp;"&lt;/span&gt;&lt;img class='originLogo' src='resources/ui/"&amp;VLOOKUP(G21,List!F:H,2,FALSE)&amp;"'title='"&amp;SUBSTITUTE(G21,CHAR(10)," ")&amp;"' /&gt;&lt;/td&gt;&lt;td headers='group'&gt;"&amp;IF(H21="","","&lt;span class='groupName'&gt;"&amp;SUBSTITUTE(H21,CHAR(10)," ")&amp;IF(I21="","","&lt;br /&gt;"&amp;SUBSTITUTE(I21,CHAR(10)," "))&amp;"&lt;/span&gt;&lt;img class='groupLogo' src='resources/ui/"&amp;VLOOKUP(H21,List!K:L,2,FALSE)&amp;"' title='"&amp;SUBSTITUTE(H21,CHAR(10)," ")&amp;"' /&gt;")&amp;IF(I21="","","&lt;img class='groupLogo' src='resources/ui/"&amp;VLOOKUP(I21,List!K:L,2,FALSE)&amp;"' title='"&amp;SUBSTITUTE(I21,CHAR(10)," ")&amp;"' /&gt;")&amp;"&lt;/td&gt;&lt;td headers='score' id='"&amp;AP21&amp;"'&gt;"&amp;J21&amp;"&lt;/td&gt;&lt;td headers='HP'&gt;"&amp;K21&amp;"&lt;/td&gt;&lt;td headers='patk'&gt;"&amp;L21&amp;"&lt;/td&gt;&lt;td headers='matk'&gt;"&amp;M21&amp;"&lt;/td&gt;&lt;td headers='pdef'&gt;"&amp;O21&amp;"&lt;/td&gt;&lt;td headers='mdef'&gt;"&amp;P21&amp;"&lt;/td&gt;&lt;td headers='dex'&gt;"&amp;Q21&amp;"&lt;/td&gt;&lt;td headers='agi'&gt;"&amp;R21&amp;"&lt;/td&gt;&lt;td headers='luck'&gt;"&amp;S21&amp;"&lt;/td&gt;&lt;td headers='aType'&gt;"&amp;T21&amp;IF(V21="","","&lt;br /&gt;"&amp;V21)&amp; "&lt;/td&gt;&lt;td headers='a.bonus'&gt;"&amp;U21&amp;IF(W21="","","&lt;br /&gt;"&amp;W21)&amp;"&lt;/td&gt;&lt;td headers='special'&gt;"&amp;Y21&amp;IF(AA21="","","&lt;br /&gt;"&amp;AA21)&amp;"&lt;/td&gt;&lt;td headers='sp.bonus'&gt;"&amp;Z21&amp;IF(AB21="","","&lt;br /&gt;"&amp;AB21)&amp;"&lt;/td&gt;&lt;td headers='others'&gt;"&amp;AC21&amp;"&lt;/td&gt;&lt;td headers='sinA'&gt;"&amp;AD21&amp;"&lt;/td&gt;&lt;td headers='sinB'&gt;"&amp;AE21&amp;"&lt;/td&gt;&lt;td headers='sinC'&gt;"&amp;AF21&amp;"&lt;/td&gt;&lt;td headers='sinD'&gt;"&amp;AG21&amp;"&lt;/td&gt;&lt;td headers='sinE'&gt;"&amp;AH21&amp;"&lt;/td&gt;&lt;td headers='sinF'&gt;"&amp;AI21&amp;"&lt;/td&gt;&lt;td headers='sinG'&gt;"&amp;AJ21&amp;"&lt;/td&gt;&lt;/tr&gt;"</f>
        <v>&lt;tr class='mmt'&gt;&lt;td headers='icon'&gt;&lt;a href='https://www.alchemistcodedb.com/jp/card/ts-desert-basini-01'&gt;&lt;img src='resources/TS_DESERT_BASINI_01.png' title='次代の大陸の正義' /&gt;&lt;/a&gt;&lt;/td&gt;&lt;td headers='name'&gt;次代の大陸の正義&lt;/td&gt;&lt;td headers='rank'&gt;5&lt;/td&gt;&lt;td headers='remark'&gt;&lt;/td&gt;&lt;td headers='origin'&gt;&lt;span class='originName'&gt;砂漠地帯&lt;br /&gt;Desert Zone&lt;/span&gt;&lt;img class='originLogo' src='resources/ui/IT_TB_BIRTH_DES.png'title='砂漠地帯 Desert Zone' /&gt;&lt;/td&gt;&lt;td headers='group'&gt;&lt;span class='groupName'&gt;聖教騎士団&lt;/span&gt;&lt;img class='groupLogo' src='resources/ui/subgroup_seikyoukishi.png' title='聖教騎士団' /&gt;&lt;/td&gt;&lt;td headers='score' id='m019'&gt;90&lt;/td&gt;&lt;td headers='HP'&gt;40&lt;/td&gt;&lt;td headers='patk'&gt;30&lt;/td&gt;&lt;td headers='matk'&gt;&lt;/td&gt;&lt;td headers='pdef'&gt;&lt;/td&gt;&lt;td headers='mdef'&gt;&lt;/td&gt;&lt;td headers='dex'&gt;&lt;/td&gt;&lt;td headers='agi'&gt;5&lt;/td&gt;&lt;td headers='luck'&gt;&lt;/td&gt;&lt;td headers='aType'&gt;&lt;/td&gt;&lt;td headers='a.bonus'&gt;&lt;/td&gt;&lt;td headers='special'&gt;&lt;/td&gt;&lt;td headers='sp.bonus'&gt;&lt;/td&gt;&lt;td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O21" s="30" t="str">
        <f t="shared" si="4"/>
        <v>document.getElementById('m019').innerHTML = (b0*30+b1*30) + (s0*60+s6*60);</v>
      </c>
      <c r="AP21" s="34" t="str">
        <f t="shared" si="5"/>
        <v>m019</v>
      </c>
      <c r="AQ21" s="6" t="str">
        <f>IF(T21="","",VLOOKUP(T21,List!N$2:O$7,2,FALSE)&amp;"*"&amp;U21&amp;IF(V21="","","+"&amp;VLOOKUP(V21,List!N$2:O$7,2,FALSE)&amp;"*"&amp;W21&amp;"-"&amp;VLOOKUP(T21,List!N$2:O$7,2,FALSE)&amp;"*"&amp;VLOOKUP(V21,List!N$2:O$7,2,FALSE)&amp;"*"&amp;MIN(U21,W21)))&amp;IF(Y21="","",IF(T21="","","+")&amp;VLOOKUP(Y21,List!P$2:Q$14,2,FALSE)&amp;"*"&amp;Z21&amp;IF(AA21="","","+"&amp;VLOOKUP(AA21,List!P$2:Q$13,2,FALSE)))</f>
        <v/>
      </c>
    </row>
    <row r="22" spans="1:43" s="3" customFormat="1" ht="37.200000000000003" customHeight="1" x14ac:dyDescent="0.3">
      <c r="A22" s="3" t="s">
        <v>69</v>
      </c>
      <c r="C22" s="6" t="s">
        <v>70</v>
      </c>
      <c r="D22" s="3">
        <v>5</v>
      </c>
      <c r="E22" s="3" t="s">
        <v>39</v>
      </c>
      <c r="F22" s="6" t="s">
        <v>850</v>
      </c>
      <c r="G22" s="14" t="s">
        <v>427</v>
      </c>
      <c r="H22" s="8" t="s">
        <v>68</v>
      </c>
      <c r="I22" s="8"/>
      <c r="J22" s="4">
        <f t="shared" si="0"/>
        <v>80</v>
      </c>
      <c r="K22" s="2">
        <v>40</v>
      </c>
      <c r="L22" s="2">
        <v>20</v>
      </c>
      <c r="M22" s="2"/>
      <c r="N22" s="2">
        <f t="shared" si="1"/>
        <v>20</v>
      </c>
      <c r="O22" s="2"/>
      <c r="P22" s="2"/>
      <c r="Q22" s="2"/>
      <c r="R22" s="2"/>
      <c r="S22" s="7"/>
      <c r="X22" s="3">
        <f t="shared" si="3"/>
        <v>0</v>
      </c>
      <c r="Y22" s="3" t="s">
        <v>20</v>
      </c>
      <c r="Z22" s="8">
        <v>20</v>
      </c>
      <c r="AB22" s="4"/>
      <c r="AC22" s="5" t="s">
        <v>543</v>
      </c>
      <c r="AF22" s="3">
        <v>40</v>
      </c>
      <c r="AG22" s="3">
        <v>20</v>
      </c>
      <c r="AK22" s="4">
        <f t="shared" si="2"/>
        <v>40</v>
      </c>
      <c r="AM22" s="22"/>
      <c r="AN22" s="30" t="str">
        <f>"&lt;tr class='mmt"&amp;IF(E22="活動"," ev",IF(E22="限定"," ltd",""))&amp;IF(H22=""," groupless'","'")&amp;"&gt;&lt;td headers='icon'&gt;&lt;a href='https://www.alchemistcodedb.com/jp/card/"&amp;SUBSTITUTE(SUBSTITUTE(LOWER(A22),"_","-"),".png","")&amp;"'&gt;&lt;img src='resources/"&amp;A22&amp;"' title='"&amp;C22&amp;"' /&gt;&lt;/a&gt;&lt;/td&gt;&lt;td headers='name'&gt;"&amp;C22&amp;"&lt;/td&gt;&lt;td headers='rank'&gt;"&amp;D22&amp;"&lt;/td&gt;&lt;td headers='remark'&gt;"&amp;IF(E22="活動","&lt;span class='event'&gt;活動&lt;/span&gt;",IF(E22="限定","&lt;span class='limited'&gt;限定&lt;/span&gt;",""))&amp;"&lt;/td&gt;&lt;td headers='origin'&gt;&lt;span class='originName'&gt;"&amp;SUBSTITUTE(G22,CHAR(10),"&lt;br /&gt;")&amp;"&lt;/span&gt;&lt;img class='originLogo' src='resources/ui/"&amp;VLOOKUP(G22,List!F:H,2,FALSE)&amp;"'title='"&amp;SUBSTITUTE(G22,CHAR(10)," ")&amp;"' /&gt;&lt;/td&gt;&lt;td headers='group'&gt;"&amp;IF(H22="","","&lt;span class='groupName'&gt;"&amp;SUBSTITUTE(H22,CHAR(10)," ")&amp;IF(I22="","","&lt;br /&gt;"&amp;SUBSTITUTE(I22,CHAR(10)," "))&amp;"&lt;/span&gt;&lt;img class='groupLogo' src='resources/ui/"&amp;VLOOKUP(H22,List!K:L,2,FALSE)&amp;"' title='"&amp;SUBSTITUTE(H22,CHAR(10)," ")&amp;"' /&gt;")&amp;IF(I22="","","&lt;img class='groupLogo' src='resources/ui/"&amp;VLOOKUP(I22,List!K:L,2,FALSE)&amp;"' title='"&amp;SUBSTITUTE(I22,CHAR(10)," ")&amp;"' /&gt;")&amp;"&lt;/td&gt;&lt;td headers='score' id='"&amp;AP22&amp;"'&gt;"&amp;J22&amp;"&lt;/td&gt;&lt;td headers='HP'&gt;"&amp;K22&amp;"&lt;/td&gt;&lt;td headers='patk'&gt;"&amp;L22&amp;"&lt;/td&gt;&lt;td headers='matk'&gt;"&amp;M22&amp;"&lt;/td&gt;&lt;td headers='pdef'&gt;"&amp;O22&amp;"&lt;/td&gt;&lt;td headers='mdef'&gt;"&amp;P22&amp;"&lt;/td&gt;&lt;td headers='dex'&gt;"&amp;Q22&amp;"&lt;/td&gt;&lt;td headers='agi'&gt;"&amp;R22&amp;"&lt;/td&gt;&lt;td headers='luck'&gt;"&amp;S22&amp;"&lt;/td&gt;&lt;td headers='aType'&gt;"&amp;T22&amp;IF(V22="","","&lt;br /&gt;"&amp;V22)&amp; "&lt;/td&gt;&lt;td headers='a.bonus'&gt;"&amp;U22&amp;IF(W22="","","&lt;br /&gt;"&amp;W22)&amp;"&lt;/td&gt;&lt;td headers='special'&gt;"&amp;Y22&amp;IF(AA22="","","&lt;br /&gt;"&amp;AA22)&amp;"&lt;/td&gt;&lt;td headers='sp.bonus'&gt;"&amp;Z22&amp;IF(AB22="","","&lt;br /&gt;"&amp;AB22)&amp;"&lt;/td&gt;&lt;td headers='others'&gt;"&amp;AC22&amp;"&lt;/td&gt;&lt;td headers='sinA'&gt;"&amp;AD22&amp;"&lt;/td&gt;&lt;td headers='sinB'&gt;"&amp;AE22&amp;"&lt;/td&gt;&lt;td headers='sinC'&gt;"&amp;AF22&amp;"&lt;/td&gt;&lt;td headers='sinD'&gt;"&amp;AG22&amp;"&lt;/td&gt;&lt;td headers='sinE'&gt;"&amp;AH22&amp;"&lt;/td&gt;&lt;td headers='sinF'&gt;"&amp;AI22&amp;"&lt;/td&gt;&lt;td headers='sinG'&gt;"&amp;AJ22&amp;"&lt;/td&gt;&lt;/tr&gt;"</f>
        <v>&lt;tr class='mmt ltd'&gt;&lt;td headers='icon'&gt;&lt;a href='https://www.alchemistcodedb.com/jp/card/ts-desert-basini-02'&gt;&lt;img src='resources/TS_DESERT_BASINI_02.png' title='春来たりなば' /&gt;&lt;/a&gt;&lt;/td&gt;&lt;td headers='name'&gt;春来たりなば&lt;/td&gt;&lt;td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src='resources/ui/IT_TB_BIRTH_DES.png'title='砂漠地帯 Desert Zone' /&gt;&lt;/td&gt;&lt;td headers='group'&gt;&lt;span class='groupName'&gt;聖教騎士団&lt;/span&gt;&lt;img class='groupLogo' src='resources/ui/subgroup_seikyoukishi.png' title='聖教騎士団' /&gt;&lt;/td&gt;&lt;td headers='score' id='m020'&gt;80&lt;/td&gt;&lt;td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headers='special'&gt;単体&lt;/td&gt;&lt;td headers='sp.bonus'&gt;20&lt;/td&gt;&lt;td headers='others'&gt;回避率+10&lt;/td&gt;&lt;td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O22" s="30" t="str">
        <f t="shared" si="4"/>
        <v>document.getElementById('m020').innerHTML = (b0*20+b1*20) + (s0*40+s3*40+s4*20)+ (ex12*20);</v>
      </c>
      <c r="AP22" s="34" t="str">
        <f t="shared" si="5"/>
        <v>m020</v>
      </c>
      <c r="AQ22" s="6" t="str">
        <f>IF(T22="","",VLOOKUP(T22,List!N$2:O$7,2,FALSE)&amp;"*"&amp;U22&amp;IF(V22="","","+"&amp;VLOOKUP(V22,List!N$2:O$7,2,FALSE)&amp;"*"&amp;W22&amp;"-"&amp;VLOOKUP(T22,List!N$2:O$7,2,FALSE)&amp;"*"&amp;VLOOKUP(V22,List!N$2:O$7,2,FALSE)&amp;"*"&amp;MIN(U22,W22)))&amp;IF(Y22="","",IF(T22="","","+")&amp;VLOOKUP(Y22,List!P$2:Q$14,2,FALSE)&amp;"*"&amp;Z22&amp;IF(AA22="","","+"&amp;VLOOKUP(AA22,List!P$2:Q$13,2,FALSE)))</f>
        <v>ex12*20</v>
      </c>
    </row>
    <row r="23" spans="1:43" s="3" customFormat="1" ht="37.200000000000003" customHeight="1" x14ac:dyDescent="0.3">
      <c r="A23" s="3" t="s">
        <v>71</v>
      </c>
      <c r="C23" s="6" t="s">
        <v>72</v>
      </c>
      <c r="D23" s="3">
        <v>5</v>
      </c>
      <c r="E23" s="3" t="s">
        <v>39</v>
      </c>
      <c r="F23" s="6"/>
      <c r="G23" s="14" t="s">
        <v>427</v>
      </c>
      <c r="H23" s="8" t="s">
        <v>57</v>
      </c>
      <c r="I23" s="8"/>
      <c r="J23" s="4">
        <f t="shared" si="0"/>
        <v>45</v>
      </c>
      <c r="K23" s="2">
        <v>60</v>
      </c>
      <c r="L23" s="2">
        <v>15</v>
      </c>
      <c r="M23" s="2">
        <v>15</v>
      </c>
      <c r="N23" s="2">
        <f t="shared" si="1"/>
        <v>15</v>
      </c>
      <c r="O23" s="2"/>
      <c r="P23" s="2"/>
      <c r="Q23" s="2"/>
      <c r="R23" s="2"/>
      <c r="S23" s="7"/>
      <c r="X23" s="3">
        <f t="shared" si="3"/>
        <v>0</v>
      </c>
      <c r="Z23" s="8"/>
      <c r="AB23" s="4"/>
      <c r="AC23" s="5" t="s">
        <v>483</v>
      </c>
      <c r="AD23" s="3">
        <v>30</v>
      </c>
      <c r="AF23" s="3">
        <v>30</v>
      </c>
      <c r="AK23" s="4">
        <f t="shared" si="2"/>
        <v>30</v>
      </c>
      <c r="AM23" s="22"/>
      <c r="AN23" s="30" t="str">
        <f>"&lt;tr class='mmt"&amp;IF(E23="活動"," ev",IF(E23="限定"," ltd",""))&amp;IF(H23=""," groupless'","'")&amp;"&gt;&lt;td headers='icon'&gt;&lt;a href='https://www.alchemistcodedb.com/jp/card/"&amp;SUBSTITUTE(SUBSTITUTE(LOWER(A23),"_","-"),".png","")&amp;"'&gt;&lt;img src='resources/"&amp;A23&amp;"' title='"&amp;C23&amp;"' /&gt;&lt;/a&gt;&lt;/td&gt;&lt;td headers='name'&gt;"&amp;C23&amp;"&lt;/td&gt;&lt;td headers='rank'&gt;"&amp;D23&amp;"&lt;/td&gt;&lt;td headers='remark'&gt;"&amp;IF(E23="活動","&lt;span class='event'&gt;活動&lt;/span&gt;",IF(E23="限定","&lt;span class='limited'&gt;限定&lt;/span&gt;",""))&amp;"&lt;/td&gt;&lt;td headers='origin'&gt;&lt;span class='originName'&gt;"&amp;SUBSTITUTE(G23,CHAR(10),"&lt;br /&gt;")&amp;"&lt;/span&gt;&lt;img class='originLogo' src='resources/ui/"&amp;VLOOKUP(G23,List!F:H,2,FALSE)&amp;"'title='"&amp;SUBSTITUTE(G23,CHAR(10)," ")&amp;"' /&gt;&lt;/td&gt;&lt;td headers='group'&gt;"&amp;IF(H23="","","&lt;span class='groupName'&gt;"&amp;SUBSTITUTE(H23,CHAR(10)," ")&amp;IF(I23="","","&lt;br /&gt;"&amp;SUBSTITUTE(I23,CHAR(10)," "))&amp;"&lt;/span&gt;&lt;img class='groupLogo' src='resources/ui/"&amp;VLOOKUP(H23,List!K:L,2,FALSE)&amp;"' title='"&amp;SUBSTITUTE(H23,CHAR(10)," ")&amp;"' /&gt;")&amp;IF(I23="","","&lt;img class='groupLogo' src='resources/ui/"&amp;VLOOKUP(I23,List!K:L,2,FALSE)&amp;"' title='"&amp;SUBSTITUTE(I23,CHAR(10)," ")&amp;"' /&gt;")&amp;"&lt;/td&gt;&lt;td headers='score' id='"&amp;AP23&amp;"'&gt;"&amp;J23&amp;"&lt;/td&gt;&lt;td headers='HP'&gt;"&amp;K23&amp;"&lt;/td&gt;&lt;td headers='patk'&gt;"&amp;L23&amp;"&lt;/td&gt;&lt;td headers='matk'&gt;"&amp;M23&amp;"&lt;/td&gt;&lt;td headers='pdef'&gt;"&amp;O23&amp;"&lt;/td&gt;&lt;td headers='mdef'&gt;"&amp;P23&amp;"&lt;/td&gt;&lt;td headers='dex'&gt;"&amp;Q23&amp;"&lt;/td&gt;&lt;td headers='agi'&gt;"&amp;R23&amp;"&lt;/td&gt;&lt;td headers='luck'&gt;"&amp;S23&amp;"&lt;/td&gt;&lt;td headers='aType'&gt;"&amp;T23&amp;IF(V23="","","&lt;br /&gt;"&amp;V23)&amp; "&lt;/td&gt;&lt;td headers='a.bonus'&gt;"&amp;U23&amp;IF(W23="","","&lt;br /&gt;"&amp;W23)&amp;"&lt;/td&gt;&lt;td headers='special'&gt;"&amp;Y23&amp;IF(AA23="","","&lt;br /&gt;"&amp;AA23)&amp;"&lt;/td&gt;&lt;td headers='sp.bonus'&gt;"&amp;Z23&amp;IF(AB23="","","&lt;br /&gt;"&amp;AB23)&amp;"&lt;/td&gt;&lt;td headers='others'&gt;"&amp;AC23&amp;"&lt;/td&gt;&lt;td headers='sinA'&gt;"&amp;AD23&amp;"&lt;/td&gt;&lt;td headers='sinB'&gt;"&amp;AE23&amp;"&lt;/td&gt;&lt;td headers='sinC'&gt;"&amp;AF23&amp;"&lt;/td&gt;&lt;td headers='sinD'&gt;"&amp;AG23&amp;"&lt;/td&gt;&lt;td headers='sinE'&gt;"&amp;AH23&amp;"&lt;/td&gt;&lt;td headers='sinF'&gt;"&amp;AI23&amp;"&lt;/td&gt;&lt;td headers='sinG'&gt;"&amp;AJ23&amp;"&lt;/td&gt;&lt;/tr&gt;"</f>
        <v>&lt;tr class='mmt ltd'&gt;&lt;td headers='icon'&gt;&lt;a href='https://www.alchemistcodedb.com/jp/card/ts-desert-mashuli-01'&gt;&lt;img src='resources/TS_DESERT_MASHULI_01.png' title='近くて遠いふれあい' /&gt;&lt;/a&gt;&lt;/td&gt;&lt;td headers='name'&gt;近くて遠いふれあい&lt;/td&gt;&lt;td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src='resources/ui/IT_TB_BIRTH_DES.png'title='砂漠地帯 Desert Zone' /&gt;&lt;/td&gt;&lt;td headers='group'&gt;&lt;span class='groupName'&gt;砂漠の民&lt;/span&gt;&lt;img class='groupLogo' src='resources/ui/subgroup_people_of_desert.png' title='砂漠の民' /&gt;&lt;/td&gt;&lt;td headers='score' id='m021'&gt;45&lt;/td&gt;&lt;td headers='HP'&gt;60&lt;/td&gt;&lt;td headers='patk'&gt;15&lt;/td&gt;&lt;td headers='matk'&gt;15&lt;/td&gt;&lt;td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headers='others'&gt;治癒力+20&lt;/td&gt;&lt;td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O23" s="30" t="str">
        <f t="shared" si="4"/>
        <v>document.getElementById('m021').innerHTML = (b0*15+b1*15+b2*15) + (s0*30+s1*30+s3*30);</v>
      </c>
      <c r="AP23" s="34" t="str">
        <f t="shared" si="5"/>
        <v>m021</v>
      </c>
      <c r="AQ23" s="6" t="str">
        <f>IF(T23="","",VLOOKUP(T23,List!N$2:O$7,2,FALSE)&amp;"*"&amp;U23&amp;IF(V23="","","+"&amp;VLOOKUP(V23,List!N$2:O$7,2,FALSE)&amp;"*"&amp;W23&amp;"-"&amp;VLOOKUP(T23,List!N$2:O$7,2,FALSE)&amp;"*"&amp;VLOOKUP(V23,List!N$2:O$7,2,FALSE)&amp;"*"&amp;MIN(U23,W23)))&amp;IF(Y23="","",IF(T23="","","+")&amp;VLOOKUP(Y23,List!P$2:Q$14,2,FALSE)&amp;"*"&amp;Z23&amp;IF(AA23="","","+"&amp;VLOOKUP(AA23,List!P$2:Q$13,2,FALSE)))</f>
        <v/>
      </c>
    </row>
    <row r="24" spans="1:43" s="3" customFormat="1" ht="37.200000000000003" customHeight="1" x14ac:dyDescent="0.3">
      <c r="A24" s="3" t="s">
        <v>73</v>
      </c>
      <c r="C24" s="6" t="s">
        <v>74</v>
      </c>
      <c r="D24" s="3">
        <v>5</v>
      </c>
      <c r="F24" s="6"/>
      <c r="G24" s="14" t="s">
        <v>427</v>
      </c>
      <c r="H24" s="8" t="s">
        <v>57</v>
      </c>
      <c r="I24" s="8"/>
      <c r="J24" s="4">
        <f t="shared" si="0"/>
        <v>60</v>
      </c>
      <c r="K24" s="2">
        <v>60</v>
      </c>
      <c r="L24" s="2"/>
      <c r="M24" s="2">
        <v>20</v>
      </c>
      <c r="N24" s="2">
        <f t="shared" si="1"/>
        <v>20</v>
      </c>
      <c r="O24" s="2"/>
      <c r="P24" s="2"/>
      <c r="Q24" s="2"/>
      <c r="R24" s="2"/>
      <c r="S24" s="7"/>
      <c r="T24" s="3" t="s">
        <v>18</v>
      </c>
      <c r="U24" s="3">
        <v>20</v>
      </c>
      <c r="X24" s="3">
        <f t="shared" si="3"/>
        <v>20</v>
      </c>
      <c r="Z24" s="8"/>
      <c r="AB24" s="4"/>
      <c r="AC24" s="5"/>
      <c r="AF24" s="3">
        <v>20</v>
      </c>
      <c r="AG24" s="3">
        <v>20</v>
      </c>
      <c r="AH24" s="3">
        <v>20</v>
      </c>
      <c r="AK24" s="4">
        <f t="shared" si="2"/>
        <v>20</v>
      </c>
      <c r="AM24" s="22"/>
      <c r="AN24" s="30" t="str">
        <f>"&lt;tr class='mmt"&amp;IF(E24="活動"," ev",IF(E24="限定"," ltd",""))&amp;IF(H24=""," groupless'","'")&amp;"&gt;&lt;td headers='icon'&gt;&lt;a href='https://www.alchemistcodedb.com/jp/card/"&amp;SUBSTITUTE(SUBSTITUTE(LOWER(A24),"_","-"),".png","")&amp;"'&gt;&lt;img src='resources/"&amp;A24&amp;"' title='"&amp;C24&amp;"' /&gt;&lt;/a&gt;&lt;/td&gt;&lt;td headers='name'&gt;"&amp;C24&amp;"&lt;/td&gt;&lt;td headers='rank'&gt;"&amp;D24&amp;"&lt;/td&gt;&lt;td headers='remark'&gt;"&amp;IF(E24="活動","&lt;span class='event'&gt;活動&lt;/span&gt;",IF(E24="限定","&lt;span class='limited'&gt;限定&lt;/span&gt;",""))&amp;"&lt;/td&gt;&lt;td headers='origin'&gt;&lt;span class='originName'&gt;"&amp;SUBSTITUTE(G24,CHAR(10),"&lt;br /&gt;")&amp;"&lt;/span&gt;&lt;img class='originLogo' src='resources/ui/"&amp;VLOOKUP(G24,List!F:H,2,FALSE)&amp;"'title='"&amp;SUBSTITUTE(G24,CHAR(10)," ")&amp;"' /&gt;&lt;/td&gt;&lt;td headers='group'&gt;"&amp;IF(H24="","","&lt;span class='groupName'&gt;"&amp;SUBSTITUTE(H24,CHAR(10)," ")&amp;IF(I24="","","&lt;br /&gt;"&amp;SUBSTITUTE(I24,CHAR(10)," "))&amp;"&lt;/span&gt;&lt;img class='groupLogo' src='resources/ui/"&amp;VLOOKUP(H24,List!K:L,2,FALSE)&amp;"' title='"&amp;SUBSTITUTE(H24,CHAR(10)," ")&amp;"' /&gt;")&amp;IF(I24="","","&lt;img class='groupLogo' src='resources/ui/"&amp;VLOOKUP(I24,List!K:L,2,FALSE)&amp;"' title='"&amp;SUBSTITUTE(I24,CHAR(10)," ")&amp;"' /&gt;")&amp;"&lt;/td&gt;&lt;td headers='score' id='"&amp;AP24&amp;"'&gt;"&amp;J24&amp;"&lt;/td&gt;&lt;td headers='HP'&gt;"&amp;K24&amp;"&lt;/td&gt;&lt;td headers='patk'&gt;"&amp;L24&amp;"&lt;/td&gt;&lt;td headers='matk'&gt;"&amp;M24&amp;"&lt;/td&gt;&lt;td headers='pdef'&gt;"&amp;O24&amp;"&lt;/td&gt;&lt;td headers='mdef'&gt;"&amp;P24&amp;"&lt;/td&gt;&lt;td headers='dex'&gt;"&amp;Q24&amp;"&lt;/td&gt;&lt;td headers='agi'&gt;"&amp;R24&amp;"&lt;/td&gt;&lt;td headers='luck'&gt;"&amp;S24&amp;"&lt;/td&gt;&lt;td headers='aType'&gt;"&amp;T24&amp;IF(V24="","","&lt;br /&gt;"&amp;V24)&amp; "&lt;/td&gt;&lt;td headers='a.bonus'&gt;"&amp;U24&amp;IF(W24="","","&lt;br /&gt;"&amp;W24)&amp;"&lt;/td&gt;&lt;td headers='special'&gt;"&amp;Y24&amp;IF(AA24="","","&lt;br /&gt;"&amp;AA24)&amp;"&lt;/td&gt;&lt;td headers='sp.bonus'&gt;"&amp;Z24&amp;IF(AB24="","","&lt;br /&gt;"&amp;AB24)&amp;"&lt;/td&gt;&lt;td headers='others'&gt;"&amp;AC24&amp;"&lt;/td&gt;&lt;td headers='sinA'&gt;"&amp;AD24&amp;"&lt;/td&gt;&lt;td headers='sinB'&gt;"&amp;AE24&amp;"&lt;/td&gt;&lt;td headers='sinC'&gt;"&amp;AF24&amp;"&lt;/td&gt;&lt;td headers='sinD'&gt;"&amp;AG24&amp;"&lt;/td&gt;&lt;td headers='sinE'&gt;"&amp;AH24&amp;"&lt;/td&gt;&lt;td headers='sinF'&gt;"&amp;AI24&amp;"&lt;/td&gt;&lt;td headers='sinG'&gt;"&amp;AJ24&amp;"&lt;/td&gt;&lt;/tr&gt;"</f>
        <v>&lt;tr class='mmt'&gt;&lt;td headers='icon'&gt;&lt;a href='https://www.alchemistcodedb.com/jp/card/ts-desert-neferty-01'&gt;&lt;img src='resources/TS_DESERT_NEFERTY_01.png' title='風に舞う時の砂' /&gt;&lt;/a&gt;&lt;/td&gt;&lt;td headers='name'&gt;風に舞う時の砂&lt;/td&gt;&lt;td headers='rank'&gt;5&lt;/td&gt;&lt;td headers='remark'&gt;&lt;/td&gt;&lt;td headers='origin'&gt;&lt;span class='originName'&gt;砂漠地帯&lt;br /&gt;Desert Zone&lt;/span&gt;&lt;img class='originLogo' src='resources/ui/IT_TB_BIRTH_DES.png'title='砂漠地帯 Desert Zone' /&gt;&lt;/td&gt;&lt;td headers='group'&gt;&lt;span class='groupName'&gt;砂漠の民&lt;/span&gt;&lt;img class='groupLogo' src='resources/ui/subgroup_people_of_desert.png' title='砂漠の民' /&gt;&lt;/td&gt;&lt;td headers='score' id='m022'&gt;60&lt;/td&gt;&lt;td headers='HP'&gt;60&lt;/td&gt;&lt;td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headers='aType'&gt;魔法&lt;/td&gt;&lt;td headers='a.bonus'&gt;20&lt;/td&gt;&lt;td headers='special'&gt;&lt;/td&gt;&lt;td headers='sp.bonus'&gt;&lt;/td&gt;&lt;td headers='others'&gt;&lt;/td&gt;&lt;td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O24" s="30" t="str">
        <f t="shared" si="4"/>
        <v>document.getElementById('m022').innerHTML = (b0*20) + (s0*20+s3*20+s4*20+s5*20)+ (ex05*20);</v>
      </c>
      <c r="AP24" s="34" t="str">
        <f t="shared" si="5"/>
        <v>m022</v>
      </c>
      <c r="AQ24" s="6" t="str">
        <f>IF(T24="","",VLOOKUP(T24,List!N$2:O$7,2,FALSE)&amp;"*"&amp;U24&amp;IF(V24="","","+"&amp;VLOOKUP(V24,List!N$2:O$7,2,FALSE)&amp;"*"&amp;W24&amp;"-"&amp;VLOOKUP(T24,List!N$2:O$7,2,FALSE)&amp;"*"&amp;VLOOKUP(V24,List!N$2:O$7,2,FALSE)&amp;"*"&amp;MIN(U24,W24)))&amp;IF(Y24="","",IF(T24="","","+")&amp;VLOOKUP(Y24,List!P$2:Q$14,2,FALSE)&amp;"*"&amp;Z24&amp;IF(AA24="","","+"&amp;VLOOKUP(AA24,List!P$2:Q$13,2,FALSE)))</f>
        <v>ex05*20</v>
      </c>
    </row>
    <row r="25" spans="1:43" s="3" customFormat="1" ht="37.200000000000003" customHeight="1" x14ac:dyDescent="0.3">
      <c r="A25" s="3" t="s">
        <v>75</v>
      </c>
      <c r="C25" s="6" t="s">
        <v>76</v>
      </c>
      <c r="D25" s="3">
        <v>4</v>
      </c>
      <c r="F25" s="6"/>
      <c r="G25" s="14" t="s">
        <v>427</v>
      </c>
      <c r="H25" s="8" t="s">
        <v>57</v>
      </c>
      <c r="I25" s="8"/>
      <c r="J25" s="4">
        <f t="shared" si="0"/>
        <v>20</v>
      </c>
      <c r="K25" s="2">
        <v>50</v>
      </c>
      <c r="L25" s="2"/>
      <c r="M25" s="2"/>
      <c r="N25" s="2">
        <f t="shared" si="1"/>
        <v>0</v>
      </c>
      <c r="O25" s="2"/>
      <c r="P25" s="2"/>
      <c r="Q25" s="2"/>
      <c r="R25" s="2"/>
      <c r="S25" s="7"/>
      <c r="X25" s="3">
        <f t="shared" si="3"/>
        <v>0</v>
      </c>
      <c r="Z25" s="8"/>
      <c r="AB25" s="4"/>
      <c r="AC25" s="5"/>
      <c r="AG25" s="3">
        <v>10</v>
      </c>
      <c r="AJ25" s="3">
        <v>20</v>
      </c>
      <c r="AK25" s="4">
        <f t="shared" si="2"/>
        <v>20</v>
      </c>
      <c r="AM25" s="22"/>
      <c r="AN25" s="30" t="str">
        <f>"&lt;tr class='mmt"&amp;IF(E25="活動"," ev",IF(E25="限定"," ltd",""))&amp;IF(H25=""," groupless'","'")&amp;"&gt;&lt;td headers='icon'&gt;&lt;a href='https://www.alchemistcodedb.com/jp/card/"&amp;SUBSTITUTE(SUBSTITUTE(LOWER(A25),"_","-"),".png","")&amp;"'&gt;&lt;img src='resources/"&amp;A25&amp;"' title='"&amp;C25&amp;"' /&gt;&lt;/a&gt;&lt;/td&gt;&lt;td headers='name'&gt;"&amp;C25&amp;"&lt;/td&gt;&lt;td headers='rank'&gt;"&amp;D25&amp;"&lt;/td&gt;&lt;td headers='remark'&gt;"&amp;IF(E25="活動","&lt;span class='event'&gt;活動&lt;/span&gt;",IF(E25="限定","&lt;span class='limited'&gt;限定&lt;/span&gt;",""))&amp;"&lt;/td&gt;&lt;td headers='origin'&gt;&lt;span class='originName'&gt;"&amp;SUBSTITUTE(G25,CHAR(10),"&lt;br /&gt;")&amp;"&lt;/span&gt;&lt;img class='originLogo' src='resources/ui/"&amp;VLOOKUP(G25,List!F:H,2,FALSE)&amp;"'title='"&amp;SUBSTITUTE(G25,CHAR(10)," ")&amp;"' /&gt;&lt;/td&gt;&lt;td headers='group'&gt;"&amp;IF(H25="","","&lt;span class='groupName'&gt;"&amp;SUBSTITUTE(H25,CHAR(10)," ")&amp;IF(I25="","","&lt;br /&gt;"&amp;SUBSTITUTE(I25,CHAR(10)," "))&amp;"&lt;/span&gt;&lt;img class='groupLogo' src='resources/ui/"&amp;VLOOKUP(H25,List!K:L,2,FALSE)&amp;"' title='"&amp;SUBSTITUTE(H25,CHAR(10)," ")&amp;"' /&gt;")&amp;IF(I25="","","&lt;img class='groupLogo' src='resources/ui/"&amp;VLOOKUP(I25,List!K:L,2,FALSE)&amp;"' title='"&amp;SUBSTITUTE(I25,CHAR(10)," ")&amp;"' /&gt;")&amp;"&lt;/td&gt;&lt;td headers='score' id='"&amp;AP25&amp;"'&gt;"&amp;J25&amp;"&lt;/td&gt;&lt;td headers='HP'&gt;"&amp;K25&amp;"&lt;/td&gt;&lt;td headers='patk'&gt;"&amp;L25&amp;"&lt;/td&gt;&lt;td headers='matk'&gt;"&amp;M25&amp;"&lt;/td&gt;&lt;td headers='pdef'&gt;"&amp;O25&amp;"&lt;/td&gt;&lt;td headers='mdef'&gt;"&amp;P25&amp;"&lt;/td&gt;&lt;td headers='dex'&gt;"&amp;Q25&amp;"&lt;/td&gt;&lt;td headers='agi'&gt;"&amp;R25&amp;"&lt;/td&gt;&lt;td headers='luck'&gt;"&amp;S25&amp;"&lt;/td&gt;&lt;td headers='aType'&gt;"&amp;T25&amp;IF(V25="","","&lt;br /&gt;"&amp;V25)&amp; "&lt;/td&gt;&lt;td headers='a.bonus'&gt;"&amp;U25&amp;IF(W25="","","&lt;br /&gt;"&amp;W25)&amp;"&lt;/td&gt;&lt;td headers='special'&gt;"&amp;Y25&amp;IF(AA25="","","&lt;br /&gt;"&amp;AA25)&amp;"&lt;/td&gt;&lt;td headers='sp.bonus'&gt;"&amp;Z25&amp;IF(AB25="","","&lt;br /&gt;"&amp;AB25)&amp;"&lt;/td&gt;&lt;td headers='others'&gt;"&amp;AC25&amp;"&lt;/td&gt;&lt;td headers='sinA'&gt;"&amp;AD25&amp;"&lt;/td&gt;&lt;td headers='sinB'&gt;"&amp;AE25&amp;"&lt;/td&gt;&lt;td headers='sinC'&gt;"&amp;AF25&amp;"&lt;/td&gt;&lt;td headers='sinD'&gt;"&amp;AG25&amp;"&lt;/td&gt;&lt;td headers='sinE'&gt;"&amp;AH25&amp;"&lt;/td&gt;&lt;td headers='sinF'&gt;"&amp;AI25&amp;"&lt;/td&gt;&lt;td headers='sinG'&gt;"&amp;AJ25&amp;"&lt;/td&gt;&lt;/tr&gt;"</f>
        <v>&lt;tr class='mmt'&gt;&lt;td headers='icon'&gt;&lt;a href='https://www.alchemistcodedb.com/jp/card/ts-desert-rameses-01'&gt;&lt;img src='resources/TS_DESERT_RAMESES_01.png' title='愛しき家族' /&gt;&lt;/a&gt;&lt;/td&gt;&lt;td headers='name'&gt;愛しき家族&lt;/td&gt;&lt;td headers='rank'&gt;4&lt;/td&gt;&lt;td headers='remark'&gt;&lt;/td&gt;&lt;td headers='origin'&gt;&lt;span class='originName'&gt;砂漠地帯&lt;br /&gt;Desert Zone&lt;/span&gt;&lt;img class='originLogo' src='resources/ui/IT_TB_BIRTH_DES.png'title='砂漠地帯 Desert Zone' /&gt;&lt;/td&gt;&lt;td headers='group'&gt;&lt;span class='groupName'&gt;砂漠の民&lt;/span&gt;&lt;img class='groupLogo' src='resources/ui/subgroup_people_of_desert.png' title='砂漠の民' /&gt;&lt;/td&gt;&lt;td headers='score' id='m023'&gt;20&lt;/td&gt;&lt;td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headers='sinD'&gt;10&lt;/td&gt;&lt;td headers='sinE'&gt;&lt;/td&gt;&lt;td headers='sinF'&gt;&lt;/td&gt;&lt;td headers='sinG'&gt;20&lt;/td&gt;&lt;/tr&gt;</v>
      </c>
      <c r="AO25" s="30" t="str">
        <f t="shared" si="4"/>
        <v>document.getElementById('m023').innerHTML = (b0*0) + (s0*20+s4*10+s7*20);</v>
      </c>
      <c r="AP25" s="34" t="str">
        <f t="shared" si="5"/>
        <v>m023</v>
      </c>
      <c r="AQ25" s="6" t="str">
        <f>IF(T25="","",VLOOKUP(T25,List!N$2:O$7,2,FALSE)&amp;"*"&amp;U25&amp;IF(V25="","","+"&amp;VLOOKUP(V25,List!N$2:O$7,2,FALSE)&amp;"*"&amp;W25&amp;"-"&amp;VLOOKUP(T25,List!N$2:O$7,2,FALSE)&amp;"*"&amp;VLOOKUP(V25,List!N$2:O$7,2,FALSE)&amp;"*"&amp;MIN(U25,W25)))&amp;IF(Y25="","",IF(T25="","","+")&amp;VLOOKUP(Y25,List!P$2:Q$14,2,FALSE)&amp;"*"&amp;Z25&amp;IF(AA25="","","+"&amp;VLOOKUP(AA25,List!P$2:Q$13,2,FALSE)))</f>
        <v/>
      </c>
    </row>
    <row r="26" spans="1:43" s="3" customFormat="1" ht="37.200000000000003" customHeight="1" x14ac:dyDescent="0.3">
      <c r="A26" s="3" t="s">
        <v>689</v>
      </c>
      <c r="C26" s="6" t="s">
        <v>693</v>
      </c>
      <c r="D26" s="3">
        <v>5</v>
      </c>
      <c r="E26" s="3" t="s">
        <v>35</v>
      </c>
      <c r="F26" s="6" t="s">
        <v>846</v>
      </c>
      <c r="G26" s="14" t="s">
        <v>427</v>
      </c>
      <c r="H26" s="8" t="s">
        <v>57</v>
      </c>
      <c r="I26" s="8"/>
      <c r="J26" s="4">
        <f t="shared" si="0"/>
        <v>70</v>
      </c>
      <c r="K26" s="2">
        <v>20</v>
      </c>
      <c r="L26" s="2">
        <v>20</v>
      </c>
      <c r="M26" s="2"/>
      <c r="N26" s="2">
        <f t="shared" si="1"/>
        <v>20</v>
      </c>
      <c r="O26" s="2"/>
      <c r="P26" s="2"/>
      <c r="Q26" s="2"/>
      <c r="R26" s="2"/>
      <c r="S26" s="7"/>
      <c r="T26" s="3" t="s">
        <v>15</v>
      </c>
      <c r="U26" s="3">
        <v>20</v>
      </c>
      <c r="X26" s="3">
        <f t="shared" si="3"/>
        <v>20</v>
      </c>
      <c r="Z26" s="8"/>
      <c r="AB26" s="4"/>
      <c r="AC26" s="5"/>
      <c r="AG26" s="3">
        <v>30</v>
      </c>
      <c r="AK26" s="4">
        <f t="shared" si="2"/>
        <v>30</v>
      </c>
      <c r="AM26" s="22"/>
      <c r="AN26" s="30" t="str">
        <f>"&lt;tr class='mmt"&amp;IF(E26="活動"," ev",IF(E26="限定"," ltd",""))&amp;IF(H26=""," groupless'","'")&amp;"&gt;&lt;td headers='icon'&gt;&lt;a href='https://www.alchemistcodedb.com/jp/card/"&amp;SUBSTITUTE(SUBSTITUTE(LOWER(A26),"_","-"),".png","")&amp;"'&gt;&lt;img src='resources/"&amp;A26&amp;"' title='"&amp;C26&amp;"' /&gt;&lt;/a&gt;&lt;/td&gt;&lt;td headers='name'&gt;"&amp;C26&amp;"&lt;/td&gt;&lt;td headers='rank'&gt;"&amp;D26&amp;"&lt;/td&gt;&lt;td headers='remark'&gt;"&amp;IF(E26="活動","&lt;span class='event'&gt;活動&lt;/span&gt;",IF(E26="限定","&lt;span class='limited'&gt;限定&lt;/span&gt;",""))&amp;"&lt;/td&gt;&lt;td headers='origin'&gt;&lt;span class='originName'&gt;"&amp;SUBSTITUTE(G26,CHAR(10),"&lt;br /&gt;")&amp;"&lt;/span&gt;&lt;img class='originLogo' src='resources/ui/"&amp;VLOOKUP(G26,List!F:H,2,FALSE)&amp;"'title='"&amp;SUBSTITUTE(G26,CHAR(10)," ")&amp;"' /&gt;&lt;/td&gt;&lt;td headers='group'&gt;"&amp;IF(H26="","","&lt;span class='groupName'&gt;"&amp;SUBSTITUTE(H26,CHAR(10)," ")&amp;IF(I26="","","&lt;br /&gt;"&amp;SUBSTITUTE(I26,CHAR(10)," "))&amp;"&lt;/span&gt;&lt;img class='groupLogo' src='resources/ui/"&amp;VLOOKUP(H26,List!K:L,2,FALSE)&amp;"' title='"&amp;SUBSTITUTE(H26,CHAR(10)," ")&amp;"' /&gt;")&amp;IF(I26="","","&lt;img class='groupLogo' src='resources/ui/"&amp;VLOOKUP(I26,List!K:L,2,FALSE)&amp;"' title='"&amp;SUBSTITUTE(I26,CHAR(10)," ")&amp;"' /&gt;")&amp;"&lt;/td&gt;&lt;td headers='score' id='"&amp;AP26&amp;"'&gt;"&amp;J26&amp;"&lt;/td&gt;&lt;td headers='HP'&gt;"&amp;K26&amp;"&lt;/td&gt;&lt;td headers='patk'&gt;"&amp;L26&amp;"&lt;/td&gt;&lt;td headers='matk'&gt;"&amp;M26&amp;"&lt;/td&gt;&lt;td headers='pdef'&gt;"&amp;O26&amp;"&lt;/td&gt;&lt;td headers='mdef'&gt;"&amp;P26&amp;"&lt;/td&gt;&lt;td headers='dex'&gt;"&amp;Q26&amp;"&lt;/td&gt;&lt;td headers='agi'&gt;"&amp;R26&amp;"&lt;/td&gt;&lt;td headers='luck'&gt;"&amp;S26&amp;"&lt;/td&gt;&lt;td headers='aType'&gt;"&amp;T26&amp;IF(V26="","","&lt;br /&gt;"&amp;V26)&amp; "&lt;/td&gt;&lt;td headers='a.bonus'&gt;"&amp;U26&amp;IF(W26="","","&lt;br /&gt;"&amp;W26)&amp;"&lt;/td&gt;&lt;td headers='special'&gt;"&amp;Y26&amp;IF(AA26="","","&lt;br /&gt;"&amp;AA26)&amp;"&lt;/td&gt;&lt;td headers='sp.bonus'&gt;"&amp;Z26&amp;IF(AB26="","","&lt;br /&gt;"&amp;AB26)&amp;"&lt;/td&gt;&lt;td headers='others'&gt;"&amp;AC26&amp;"&lt;/td&gt;&lt;td headers='sinA'&gt;"&amp;AD26&amp;"&lt;/td&gt;&lt;td headers='sinB'&gt;"&amp;AE26&amp;"&lt;/td&gt;&lt;td headers='sinC'&gt;"&amp;AF26&amp;"&lt;/td&gt;&lt;td headers='sinD'&gt;"&amp;AG26&amp;"&lt;/td&gt;&lt;td headers='sinE'&gt;"&amp;AH26&amp;"&lt;/td&gt;&lt;td headers='sinF'&gt;"&amp;AI26&amp;"&lt;/td&gt;&lt;td headers='sinG'&gt;"&amp;AJ26&amp;"&lt;/td&gt;&lt;/tr&gt;"</f>
        <v>&lt;tr class='mmt ev'&gt;&lt;td headers='icon'&gt;&lt;a href='https://www.alchemistcodedb.com/jp/card/ts-desert-rameses-02'&gt;&lt;img src='resources/TS_DESERT_RAMESES_02.png' title='ハロウィンの楽しい驚き' /&gt;&lt;/a&gt;&lt;/td&gt;&lt;td headers='name'&gt;ハロウィンの楽しい驚き&lt;/td&gt;&lt;td headers='rank'&gt;5&lt;/td&gt;&lt;td headers='remark'&gt;&lt;span class='event'&gt;活動&lt;/span&gt;&lt;/td&gt;&lt;td headers='origin'&gt;&lt;span class='originName'&gt;砂漠地帯&lt;br /&gt;Desert Zone&lt;/span&gt;&lt;img class='originLogo' src='resources/ui/IT_TB_BIRTH_DES.png'title='砂漠地帯 Desert Zone' /&gt;&lt;/td&gt;&lt;td headers='group'&gt;&lt;span class='groupName'&gt;砂漠の民&lt;/span&gt;&lt;img class='groupLogo' src='resources/ui/subgroup_people_of_desert.png' title='砂漠の民' /&gt;&lt;/td&gt;&lt;td headers='score' id='m024'&gt;70&lt;/td&gt;&lt;td headers='HP'&gt;20&lt;/td&gt;&lt;td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headers='aType'&gt;刺突&lt;/td&gt;&lt;td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O26" s="30" t="str">
        <f t="shared" si="4"/>
        <v>document.getElementById('m024').innerHTML = (b0*20+b1*20) + (s0*30+s4*30)+ (ex02*20);</v>
      </c>
      <c r="AP26" s="34" t="str">
        <f t="shared" si="5"/>
        <v>m024</v>
      </c>
      <c r="AQ26" s="6" t="str">
        <f>IF(T26="","",VLOOKUP(T26,List!N$2:O$7,2,FALSE)&amp;"*"&amp;U26&amp;IF(V26="","","+"&amp;VLOOKUP(V26,List!N$2:O$7,2,FALSE)&amp;"*"&amp;W26&amp;"-"&amp;VLOOKUP(T26,List!N$2:O$7,2,FALSE)&amp;"*"&amp;VLOOKUP(V26,List!N$2:O$7,2,FALSE)&amp;"*"&amp;MIN(U26,W26)))&amp;IF(Y26="","",IF(T26="","","+")&amp;VLOOKUP(Y26,List!P$2:Q$14,2,FALSE)&amp;"*"&amp;Z26&amp;IF(AA26="","","+"&amp;VLOOKUP(AA26,List!P$2:Q$13,2,FALSE)))</f>
        <v>ex02*20</v>
      </c>
    </row>
    <row r="27" spans="1:43" s="3" customFormat="1" ht="37.200000000000003" customHeight="1" x14ac:dyDescent="0.3">
      <c r="A27" s="3" t="s">
        <v>77</v>
      </c>
      <c r="C27" s="6" t="s">
        <v>78</v>
      </c>
      <c r="D27" s="3">
        <v>4</v>
      </c>
      <c r="F27" s="6"/>
      <c r="G27" s="14" t="s">
        <v>427</v>
      </c>
      <c r="H27" s="8" t="s">
        <v>57</v>
      </c>
      <c r="I27" s="8"/>
      <c r="J27" s="4">
        <f t="shared" si="0"/>
        <v>50</v>
      </c>
      <c r="K27" s="2">
        <v>20</v>
      </c>
      <c r="L27" s="2">
        <v>20</v>
      </c>
      <c r="M27" s="2"/>
      <c r="N27" s="2">
        <f t="shared" si="1"/>
        <v>20</v>
      </c>
      <c r="O27" s="2"/>
      <c r="P27" s="2"/>
      <c r="Q27" s="2"/>
      <c r="R27" s="2">
        <v>5</v>
      </c>
      <c r="S27" s="7"/>
      <c r="X27" s="3">
        <f t="shared" si="3"/>
        <v>0</v>
      </c>
      <c r="Z27" s="8"/>
      <c r="AB27" s="4"/>
      <c r="AC27" s="5" t="s">
        <v>842</v>
      </c>
      <c r="AG27" s="3">
        <v>30</v>
      </c>
      <c r="AK27" s="4">
        <f t="shared" si="2"/>
        <v>30</v>
      </c>
      <c r="AM27" s="22"/>
      <c r="AN27" s="30" t="str">
        <f>"&lt;tr class='mmt"&amp;IF(E27="活動"," ev",IF(E27="限定"," ltd",""))&amp;IF(H27=""," groupless'","'")&amp;"&gt;&lt;td headers='icon'&gt;&lt;a href='https://www.alchemistcodedb.com/jp/card/"&amp;SUBSTITUTE(SUBSTITUTE(LOWER(A27),"_","-"),".png","")&amp;"'&gt;&lt;img src='resources/"&amp;A27&amp;"' title='"&amp;C27&amp;"' /&gt;&lt;/a&gt;&lt;/td&gt;&lt;td headers='name'&gt;"&amp;C27&amp;"&lt;/td&gt;&lt;td headers='rank'&gt;"&amp;D27&amp;"&lt;/td&gt;&lt;td headers='remark'&gt;"&amp;IF(E27="活動","&lt;span class='event'&gt;活動&lt;/span&gt;",IF(E27="限定","&lt;span class='limited'&gt;限定&lt;/span&gt;",""))&amp;"&lt;/td&gt;&lt;td headers='origin'&gt;&lt;span class='originName'&gt;"&amp;SUBSTITUTE(G27,CHAR(10),"&lt;br /&gt;")&amp;"&lt;/span&gt;&lt;img class='originLogo' src='resources/ui/"&amp;VLOOKUP(G27,List!F:H,2,FALSE)&amp;"'title='"&amp;SUBSTITUTE(G27,CHAR(10)," ")&amp;"' /&gt;&lt;/td&gt;&lt;td headers='group'&gt;"&amp;IF(H27="","","&lt;span class='groupName'&gt;"&amp;SUBSTITUTE(H27,CHAR(10)," ")&amp;IF(I27="","","&lt;br /&gt;"&amp;SUBSTITUTE(I27,CHAR(10)," "))&amp;"&lt;/span&gt;&lt;img class='groupLogo' src='resources/ui/"&amp;VLOOKUP(H27,List!K:L,2,FALSE)&amp;"' title='"&amp;SUBSTITUTE(H27,CHAR(10)," ")&amp;"' /&gt;")&amp;IF(I27="","","&lt;img class='groupLogo' src='resources/ui/"&amp;VLOOKUP(I27,List!K:L,2,FALSE)&amp;"' title='"&amp;SUBSTITUTE(I27,CHAR(10)," ")&amp;"' /&gt;")&amp;"&lt;/td&gt;&lt;td headers='score' id='"&amp;AP27&amp;"'&gt;"&amp;J27&amp;"&lt;/td&gt;&lt;td headers='HP'&gt;"&amp;K27&amp;"&lt;/td&gt;&lt;td headers='patk'&gt;"&amp;L27&amp;"&lt;/td&gt;&lt;td headers='matk'&gt;"&amp;M27&amp;"&lt;/td&gt;&lt;td headers='pdef'&gt;"&amp;O27&amp;"&lt;/td&gt;&lt;td headers='mdef'&gt;"&amp;P27&amp;"&lt;/td&gt;&lt;td headers='dex'&gt;"&amp;Q27&amp;"&lt;/td&gt;&lt;td headers='agi'&gt;"&amp;R27&amp;"&lt;/td&gt;&lt;td headers='luck'&gt;"&amp;S27&amp;"&lt;/td&gt;&lt;td headers='aType'&gt;"&amp;T27&amp;IF(V27="","","&lt;br /&gt;"&amp;V27)&amp; "&lt;/td&gt;&lt;td headers='a.bonus'&gt;"&amp;U27&amp;IF(W27="","","&lt;br /&gt;"&amp;W27)&amp;"&lt;/td&gt;&lt;td headers='special'&gt;"&amp;Y27&amp;IF(AA27="","","&lt;br /&gt;"&amp;AA27)&amp;"&lt;/td&gt;&lt;td headers='sp.bonus'&gt;"&amp;Z27&amp;IF(AB27="","","&lt;br /&gt;"&amp;AB27)&amp;"&lt;/td&gt;&lt;td headers='others'&gt;"&amp;AC27&amp;"&lt;/td&gt;&lt;td headers='sinA'&gt;"&amp;AD27&amp;"&lt;/td&gt;&lt;td headers='sinB'&gt;"&amp;AE27&amp;"&lt;/td&gt;&lt;td headers='sinC'&gt;"&amp;AF27&amp;"&lt;/td&gt;&lt;td headers='sinD'&gt;"&amp;AG27&amp;"&lt;/td&gt;&lt;td headers='sinE'&gt;"&amp;AH27&amp;"&lt;/td&gt;&lt;td headers='sinF'&gt;"&amp;AI27&amp;"&lt;/td&gt;&lt;td headers='sinG'&gt;"&amp;AJ27&amp;"&lt;/td&gt;&lt;/tr&gt;"</f>
        <v>&lt;tr class='mmt'&gt;&lt;td headers='icon'&gt;&lt;a href='https://www.alchemistcodedb.com/jp/card/ts-desert-retzius-01'&gt;&lt;img src='resources/TS_DESERT_RETZIUS_01.png' title='憧れと目標' /&gt;&lt;/a&gt;&lt;/td&gt;&lt;td headers='name'&gt;憧れと目標&lt;/td&gt;&lt;td headers='rank'&gt;4&lt;/td&gt;&lt;td headers='remark'&gt;&lt;/td&gt;&lt;td headers='origin'&gt;&lt;span class='originName'&gt;砂漠地帯&lt;br /&gt;Desert Zone&lt;/span&gt;&lt;img class='originLogo' src='resources/ui/IT_TB_BIRTH_DES.png'title='砂漠地帯 Desert Zone' /&gt;&lt;/td&gt;&lt;td headers='group'&gt;&lt;span class='groupName'&gt;砂漠の民&lt;/span&gt;&lt;img class='groupLogo' src='resources/ui/subgroup_people_of_desert.png' title='砂漠の民' /&gt;&lt;/td&gt;&lt;td headers='score' id='m025'&gt;50&lt;/td&gt;&lt;td headers='HP'&gt;20&lt;/td&gt;&lt;td headers='patk'&gt;20&lt;/td&gt;&lt;td headers='matk'&gt;&lt;/td&gt;&lt;td headers='pdef'&gt;&lt;/td&gt;&lt;td headers='mdef'&gt;&lt;/td&gt;&lt;td headers='dex'&gt;&lt;/td&gt;&lt;td headers='agi'&gt;5&lt;/td&gt;&lt;td headers='luck'&gt;&lt;/td&gt;&lt;td headers='aType'&gt;&lt;/td&gt;&lt;td headers='a.bonus'&gt;&lt;/td&gt;&lt;td headers='special'&gt;&lt;/td&gt;&lt;td headers='sp.bonus'&gt;&lt;/td&gt;&lt;td headers='others'&gt;MP回復+5&lt;/td&gt;&lt;td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O27" s="30" t="str">
        <f t="shared" si="4"/>
        <v>document.getElementById('m025').innerHTML = (b0*20+b1*20) + (s0*30+s4*30);</v>
      </c>
      <c r="AP27" s="34" t="str">
        <f t="shared" si="5"/>
        <v>m025</v>
      </c>
      <c r="AQ27" s="6" t="str">
        <f>IF(T27="","",VLOOKUP(T27,List!N$2:O$7,2,FALSE)&amp;"*"&amp;U27&amp;IF(V27="","","+"&amp;VLOOKUP(V27,List!N$2:O$7,2,FALSE)&amp;"*"&amp;W27&amp;"-"&amp;VLOOKUP(T27,List!N$2:O$7,2,FALSE)&amp;"*"&amp;VLOOKUP(V27,List!N$2:O$7,2,FALSE)&amp;"*"&amp;MIN(U27,W27)))&amp;IF(Y27="","",IF(T27="","","+")&amp;VLOOKUP(Y27,List!P$2:Q$14,2,FALSE)&amp;"*"&amp;Z27&amp;IF(AA27="","","+"&amp;VLOOKUP(AA27,List!P$2:Q$13,2,FALSE)))</f>
        <v/>
      </c>
    </row>
    <row r="28" spans="1:43" s="3" customFormat="1" ht="37.200000000000003" customHeight="1" x14ac:dyDescent="0.3">
      <c r="A28" s="3" t="s">
        <v>79</v>
      </c>
      <c r="C28" s="6" t="s">
        <v>80</v>
      </c>
      <c r="D28" s="3">
        <v>5</v>
      </c>
      <c r="F28" s="6"/>
      <c r="G28" s="14" t="s">
        <v>427</v>
      </c>
      <c r="H28" s="8" t="s">
        <v>57</v>
      </c>
      <c r="I28" s="8"/>
      <c r="J28" s="4">
        <f t="shared" si="0"/>
        <v>70</v>
      </c>
      <c r="K28" s="2"/>
      <c r="L28" s="2">
        <v>50</v>
      </c>
      <c r="M28" s="2"/>
      <c r="N28" s="2">
        <f t="shared" si="1"/>
        <v>50</v>
      </c>
      <c r="O28" s="2"/>
      <c r="P28" s="2"/>
      <c r="Q28" s="2">
        <v>30</v>
      </c>
      <c r="R28" s="2">
        <v>10</v>
      </c>
      <c r="S28" s="7"/>
      <c r="X28" s="3">
        <f t="shared" si="3"/>
        <v>0</v>
      </c>
      <c r="Z28" s="8"/>
      <c r="AB28" s="4"/>
      <c r="AC28" s="5" t="s">
        <v>544</v>
      </c>
      <c r="AD28" s="3">
        <v>20</v>
      </c>
      <c r="AG28" s="3">
        <v>20</v>
      </c>
      <c r="AH28" s="3">
        <v>20</v>
      </c>
      <c r="AK28" s="4">
        <f t="shared" si="2"/>
        <v>20</v>
      </c>
      <c r="AM28" s="22"/>
      <c r="AN28" s="30" t="str">
        <f>"&lt;tr class='mmt"&amp;IF(E28="活動"," ev",IF(E28="限定"," ltd",""))&amp;IF(H28=""," groupless'","'")&amp;"&gt;&lt;td headers='icon'&gt;&lt;a href='https://www.alchemistcodedb.com/jp/card/"&amp;SUBSTITUTE(SUBSTITUTE(LOWER(A28),"_","-"),".png","")&amp;"'&gt;&lt;img src='resources/"&amp;A28&amp;"' title='"&amp;C28&amp;"' /&gt;&lt;/a&gt;&lt;/td&gt;&lt;td headers='name'&gt;"&amp;C28&amp;"&lt;/td&gt;&lt;td headers='rank'&gt;"&amp;D28&amp;"&lt;/td&gt;&lt;td headers='remark'&gt;"&amp;IF(E28="活動","&lt;span class='event'&gt;活動&lt;/span&gt;",IF(E28="限定","&lt;span class='limited'&gt;限定&lt;/span&gt;",""))&amp;"&lt;/td&gt;&lt;td headers='origin'&gt;&lt;span class='originName'&gt;"&amp;SUBSTITUTE(G28,CHAR(10),"&lt;br /&gt;")&amp;"&lt;/span&gt;&lt;img class='originLogo' src='resources/ui/"&amp;VLOOKUP(G28,List!F:H,2,FALSE)&amp;"'title='"&amp;SUBSTITUTE(G28,CHAR(10)," ")&amp;"' /&gt;&lt;/td&gt;&lt;td headers='group'&gt;"&amp;IF(H28="","","&lt;span class='groupName'&gt;"&amp;SUBSTITUTE(H28,CHAR(10)," ")&amp;IF(I28="","","&lt;br /&gt;"&amp;SUBSTITUTE(I28,CHAR(10)," "))&amp;"&lt;/span&gt;&lt;img class='groupLogo' src='resources/ui/"&amp;VLOOKUP(H28,List!K:L,2,FALSE)&amp;"' title='"&amp;SUBSTITUTE(H28,CHAR(10)," ")&amp;"' /&gt;")&amp;IF(I28="","","&lt;img class='groupLogo' src='resources/ui/"&amp;VLOOKUP(I28,List!K:L,2,FALSE)&amp;"' title='"&amp;SUBSTITUTE(I28,CHAR(10)," ")&amp;"' /&gt;")&amp;"&lt;/td&gt;&lt;td headers='score' id='"&amp;AP28&amp;"'&gt;"&amp;J28&amp;"&lt;/td&gt;&lt;td headers='HP'&gt;"&amp;K28&amp;"&lt;/td&gt;&lt;td headers='patk'&gt;"&amp;L28&amp;"&lt;/td&gt;&lt;td headers='matk'&gt;"&amp;M28&amp;"&lt;/td&gt;&lt;td headers='pdef'&gt;"&amp;O28&amp;"&lt;/td&gt;&lt;td headers='mdef'&gt;"&amp;P28&amp;"&lt;/td&gt;&lt;td headers='dex'&gt;"&amp;Q28&amp;"&lt;/td&gt;&lt;td headers='agi'&gt;"&amp;R28&amp;"&lt;/td&gt;&lt;td headers='luck'&gt;"&amp;S28&amp;"&lt;/td&gt;&lt;td headers='aType'&gt;"&amp;T28&amp;IF(V28="","","&lt;br /&gt;"&amp;V28)&amp; "&lt;/td&gt;&lt;td headers='a.bonus'&gt;"&amp;U28&amp;IF(W28="","","&lt;br /&gt;"&amp;W28)&amp;"&lt;/td&gt;&lt;td headers='special'&gt;"&amp;Y28&amp;IF(AA28="","","&lt;br /&gt;"&amp;AA28)&amp;"&lt;/td&gt;&lt;td headers='sp.bonus'&gt;"&amp;Z28&amp;IF(AB28="","","&lt;br /&gt;"&amp;AB28)&amp;"&lt;/td&gt;&lt;td headers='others'&gt;"&amp;AC28&amp;"&lt;/td&gt;&lt;td headers='sinA'&gt;"&amp;AD28&amp;"&lt;/td&gt;&lt;td headers='sinB'&gt;"&amp;AE28&amp;"&lt;/td&gt;&lt;td headers='sinC'&gt;"&amp;AF28&amp;"&lt;/td&gt;&lt;td headers='sinD'&gt;"&amp;AG28&amp;"&lt;/td&gt;&lt;td headers='sinE'&gt;"&amp;AH28&amp;"&lt;/td&gt;&lt;td headers='sinF'&gt;"&amp;AI28&amp;"&lt;/td&gt;&lt;td headers='sinG'&gt;"&amp;AJ28&amp;"&lt;/td&gt;&lt;/tr&gt;"</f>
        <v>&lt;tr class='mmt'&gt;&lt;td headers='icon'&gt;&lt;a href='https://www.alchemistcodedb.com/jp/card/ts-desert-ryle-01'&gt;&lt;img src='resources/TS_DESERT_RYLE_01.png' title='この白砂は俺の領域だ' /&gt;&lt;/a&gt;&lt;/td&gt;&lt;td headers='name'&gt;この白砂は俺の領域だ&lt;/td&gt;&lt;td headers='rank'&gt;5&lt;/td&gt;&lt;td headers='remark'&gt;&lt;/td&gt;&lt;td headers='origin'&gt;&lt;span class='originName'&gt;砂漠地帯&lt;br /&gt;Desert Zone&lt;/span&gt;&lt;img class='originLogo' src='resources/ui/IT_TB_BIRTH_DES.png'title='砂漠地帯 Desert Zone' /&gt;&lt;/td&gt;&lt;td headers='group'&gt;&lt;span class='groupName'&gt;砂漠の民&lt;/span&gt;&lt;img class='groupLogo' src='resources/ui/subgroup_people_of_desert.png' title='砂漠の民' /&gt;&lt;/td&gt;&lt;td headers='score' id='m026'&gt;70&lt;/td&gt;&lt;td headers='HP'&gt;&lt;/td&gt;&lt;td headers='patk'&gt;50&lt;/td&gt;&lt;td headers='matk'&gt;&lt;/td&gt;&lt;td headers='pdef'&gt;&lt;/td&gt;&lt;td headers='mdef'&gt;&lt;/td&gt;&lt;td headers='dex'&gt;30&lt;/td&gt;&lt;td headers='agi'&gt;10&lt;/td&gt;&lt;td headers='luck'&gt;&lt;/td&gt;&lt;td headers='aType'&gt;&lt;/td&gt;&lt;td headers='a.bonus'&gt;&lt;/td&gt;&lt;td headers='special'&gt;&lt;/td&gt;&lt;td headers='sp.bonus'&gt;&lt;/td&gt;&lt;td headers='others'&gt;回避率+5&lt;/td&gt;&lt;td headers='sinA'&gt;20&lt;/td&gt;&lt;td headers='sinB'&gt;&lt;/td&gt;&lt;td headers='sinC'&gt;&lt;/td&gt;&lt;td headers='sinD'&gt;20&lt;/td&gt;&lt;td headers='sinE'&gt;20&lt;/td&gt;&lt;td headers='sinF'&gt;&lt;/td&gt;&lt;td headers='sinG'&gt;&lt;/td&gt;&lt;/tr&gt;</v>
      </c>
      <c r="AO28" s="30" t="str">
        <f t="shared" si="4"/>
        <v>document.getElementById('m026').innerHTML = (b0*50+b1*50) + (s0*20+s1*20+s4*20+s5*20);</v>
      </c>
      <c r="AP28" s="34" t="str">
        <f t="shared" si="5"/>
        <v>m026</v>
      </c>
      <c r="AQ28" s="6" t="str">
        <f>IF(T28="","",VLOOKUP(T28,List!N$2:O$7,2,FALSE)&amp;"*"&amp;U28&amp;IF(V28="","","+"&amp;VLOOKUP(V28,List!N$2:O$7,2,FALSE)&amp;"*"&amp;W28&amp;"-"&amp;VLOOKUP(T28,List!N$2:O$7,2,FALSE)&amp;"*"&amp;VLOOKUP(V28,List!N$2:O$7,2,FALSE)&amp;"*"&amp;MIN(U28,W28)))&amp;IF(Y28="","",IF(T28="","","+")&amp;VLOOKUP(Y28,List!P$2:Q$14,2,FALSE)&amp;"*"&amp;Z28&amp;IF(AA28="","","+"&amp;VLOOKUP(AA28,List!P$2:Q$13,2,FALSE)))</f>
        <v/>
      </c>
    </row>
    <row r="29" spans="1:43" s="3" customFormat="1" ht="37.200000000000003" customHeight="1" x14ac:dyDescent="0.3">
      <c r="A29" s="3" t="s">
        <v>81</v>
      </c>
      <c r="C29" s="6" t="s">
        <v>82</v>
      </c>
      <c r="D29" s="3">
        <v>3</v>
      </c>
      <c r="F29" s="6"/>
      <c r="G29" s="14" t="s">
        <v>427</v>
      </c>
      <c r="H29" s="8" t="s">
        <v>57</v>
      </c>
      <c r="I29" s="8"/>
      <c r="J29" s="4">
        <f t="shared" si="0"/>
        <v>40</v>
      </c>
      <c r="K29" s="2">
        <v>30</v>
      </c>
      <c r="L29" s="2"/>
      <c r="M29" s="2"/>
      <c r="N29" s="2">
        <f t="shared" si="1"/>
        <v>0</v>
      </c>
      <c r="O29" s="2"/>
      <c r="P29" s="2"/>
      <c r="Q29" s="2"/>
      <c r="R29" s="2"/>
      <c r="S29" s="7"/>
      <c r="X29" s="3">
        <f t="shared" si="3"/>
        <v>0</v>
      </c>
      <c r="Y29" s="3" t="s">
        <v>23</v>
      </c>
      <c r="Z29" s="8">
        <v>20</v>
      </c>
      <c r="AB29" s="4"/>
      <c r="AC29" s="5"/>
      <c r="AG29" s="3">
        <v>20</v>
      </c>
      <c r="AK29" s="4">
        <f t="shared" si="2"/>
        <v>20</v>
      </c>
      <c r="AM29" s="22"/>
      <c r="AN29" s="30" t="str">
        <f>"&lt;tr class='mmt"&amp;IF(E29="活動"," ev",IF(E29="限定"," ltd",""))&amp;IF(H29=""," groupless'","'")&amp;"&gt;&lt;td headers='icon'&gt;&lt;a href='https://www.alchemistcodedb.com/jp/card/"&amp;SUBSTITUTE(SUBSTITUTE(LOWER(A29),"_","-"),".png","")&amp;"'&gt;&lt;img src='resources/"&amp;A29&amp;"' title='"&amp;C29&amp;"' /&gt;&lt;/a&gt;&lt;/td&gt;&lt;td headers='name'&gt;"&amp;C29&amp;"&lt;/td&gt;&lt;td headers='rank'&gt;"&amp;D29&amp;"&lt;/td&gt;&lt;td headers='remark'&gt;"&amp;IF(E29="活動","&lt;span class='event'&gt;活動&lt;/span&gt;",IF(E29="限定","&lt;span class='limited'&gt;限定&lt;/span&gt;",""))&amp;"&lt;/td&gt;&lt;td headers='origin'&gt;&lt;span class='originName'&gt;"&amp;SUBSTITUTE(G29,CHAR(10),"&lt;br /&gt;")&amp;"&lt;/span&gt;&lt;img class='originLogo' src='resources/ui/"&amp;VLOOKUP(G29,List!F:H,2,FALSE)&amp;"'title='"&amp;SUBSTITUTE(G29,CHAR(10)," ")&amp;"' /&gt;&lt;/td&gt;&lt;td headers='group'&gt;"&amp;IF(H29="","","&lt;span class='groupName'&gt;"&amp;SUBSTITUTE(H29,CHAR(10)," ")&amp;IF(I29="","","&lt;br /&gt;"&amp;SUBSTITUTE(I29,CHAR(10)," "))&amp;"&lt;/span&gt;&lt;img class='groupLogo' src='resources/ui/"&amp;VLOOKUP(H29,List!K:L,2,FALSE)&amp;"' title='"&amp;SUBSTITUTE(H29,CHAR(10)," ")&amp;"' /&gt;")&amp;IF(I29="","","&lt;img class='groupLogo' src='resources/ui/"&amp;VLOOKUP(I29,List!K:L,2,FALSE)&amp;"' title='"&amp;SUBSTITUTE(I29,CHAR(10)," ")&amp;"' /&gt;")&amp;"&lt;/td&gt;&lt;td headers='score' id='"&amp;AP29&amp;"'&gt;"&amp;J29&amp;"&lt;/td&gt;&lt;td headers='HP'&gt;"&amp;K29&amp;"&lt;/td&gt;&lt;td headers='patk'&gt;"&amp;L29&amp;"&lt;/td&gt;&lt;td headers='matk'&gt;"&amp;M29&amp;"&lt;/td&gt;&lt;td headers='pdef'&gt;"&amp;O29&amp;"&lt;/td&gt;&lt;td headers='mdef'&gt;"&amp;P29&amp;"&lt;/td&gt;&lt;td headers='dex'&gt;"&amp;Q29&amp;"&lt;/td&gt;&lt;td headers='agi'&gt;"&amp;R29&amp;"&lt;/td&gt;&lt;td headers='luck'&gt;"&amp;S29&amp;"&lt;/td&gt;&lt;td headers='aType'&gt;"&amp;T29&amp;IF(V29="","","&lt;br /&gt;"&amp;V29)&amp; "&lt;/td&gt;&lt;td headers='a.bonus'&gt;"&amp;U29&amp;IF(W29="","","&lt;br /&gt;"&amp;W29)&amp;"&lt;/td&gt;&lt;td headers='special'&gt;"&amp;Y29&amp;IF(AA29="","","&lt;br /&gt;"&amp;AA29)&amp;"&lt;/td&gt;&lt;td headers='sp.bonus'&gt;"&amp;Z29&amp;IF(AB29="","","&lt;br /&gt;"&amp;AB29)&amp;"&lt;/td&gt;&lt;td headers='others'&gt;"&amp;AC29&amp;"&lt;/td&gt;&lt;td headers='sinA'&gt;"&amp;AD29&amp;"&lt;/td&gt;&lt;td headers='sinB'&gt;"&amp;AE29&amp;"&lt;/td&gt;&lt;td headers='sinC'&gt;"&amp;AF29&amp;"&lt;/td&gt;&lt;td headers='sinD'&gt;"&amp;AG29&amp;"&lt;/td&gt;&lt;td headers='sinE'&gt;"&amp;AH29&amp;"&lt;/td&gt;&lt;td headers='sinF'&gt;"&amp;AI29&amp;"&lt;/td&gt;&lt;td headers='sinG'&gt;"&amp;AJ29&amp;"&lt;/td&gt;&lt;/tr&gt;"</f>
        <v>&lt;tr class='mmt'&gt;&lt;td headers='icon'&gt;&lt;a href='https://www.alchemistcodedb.com/jp/card/ts-desert-sutorie-01'&gt;&lt;img src='resources/TS_DESERT_SUTORIE_01.png' title='特別な日' /&gt;&lt;/a&gt;&lt;/td&gt;&lt;td headers='name'&gt;特別な日&lt;/td&gt;&lt;td headers='rank'&gt;3&lt;/td&gt;&lt;td headers='remark'&gt;&lt;/td&gt;&lt;td headers='origin'&gt;&lt;span class='originName'&gt;砂漠地帯&lt;br /&gt;Desert Zone&lt;/span&gt;&lt;img class='originLogo' src='resources/ui/IT_TB_BIRTH_DES.png'title='砂漠地帯 Desert Zone' /&gt;&lt;/td&gt;&lt;td headers='group'&gt;&lt;span class='groupName'&gt;砂漠の民&lt;/span&gt;&lt;img class='groupLogo' src='resources/ui/subgroup_people_of_desert.png' title='砂漠の民' /&gt;&lt;/td&gt;&lt;td headers='score' id='m027'&gt;40&lt;/td&gt;&lt;td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headers='special'&gt;人&lt;/td&gt;&lt;td headers='sp.bonus'&gt;20&lt;/td&gt;&lt;td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headers='sinG'&gt;&lt;/td&gt;&lt;/tr&gt;</v>
      </c>
      <c r="AO29" s="30" t="str">
        <f t="shared" si="4"/>
        <v>document.getElementById('m027').innerHTML = (b0*0) + (s0*20+s4*20)+ (ex14*20);</v>
      </c>
      <c r="AP29" s="34" t="str">
        <f t="shared" si="5"/>
        <v>m027</v>
      </c>
      <c r="AQ29" s="6" t="str">
        <f>IF(T29="","",VLOOKUP(T29,List!N$2:O$7,2,FALSE)&amp;"*"&amp;U29&amp;IF(V29="","","+"&amp;VLOOKUP(V29,List!N$2:O$7,2,FALSE)&amp;"*"&amp;W29&amp;"-"&amp;VLOOKUP(T29,List!N$2:O$7,2,FALSE)&amp;"*"&amp;VLOOKUP(V29,List!N$2:O$7,2,FALSE)&amp;"*"&amp;MIN(U29,W29)))&amp;IF(Y29="","",IF(T29="","","+")&amp;VLOOKUP(Y29,List!P$2:Q$14,2,FALSE)&amp;"*"&amp;Z29&amp;IF(AA29="","","+"&amp;VLOOKUP(AA29,List!P$2:Q$13,2,FALSE)))</f>
        <v>ex14*20</v>
      </c>
    </row>
    <row r="30" spans="1:43" s="3" customFormat="1" ht="37.200000000000003" customHeight="1" x14ac:dyDescent="0.3">
      <c r="A30" s="3" t="s">
        <v>83</v>
      </c>
      <c r="C30" s="6" t="s">
        <v>84</v>
      </c>
      <c r="D30" s="3">
        <v>5</v>
      </c>
      <c r="F30" s="6"/>
      <c r="G30" s="14" t="s">
        <v>427</v>
      </c>
      <c r="H30" s="8" t="s">
        <v>57</v>
      </c>
      <c r="I30" s="8"/>
      <c r="J30" s="4">
        <f t="shared" si="0"/>
        <v>60</v>
      </c>
      <c r="K30" s="2">
        <v>40</v>
      </c>
      <c r="L30" s="2"/>
      <c r="M30" s="2">
        <v>40</v>
      </c>
      <c r="N30" s="2">
        <f t="shared" si="1"/>
        <v>40</v>
      </c>
      <c r="O30" s="2"/>
      <c r="P30" s="2">
        <v>20</v>
      </c>
      <c r="Q30" s="2"/>
      <c r="R30" s="2"/>
      <c r="S30" s="7"/>
      <c r="X30" s="3">
        <f t="shared" si="3"/>
        <v>0</v>
      </c>
      <c r="Z30" s="8"/>
      <c r="AB30" s="4"/>
      <c r="AC30" s="5"/>
      <c r="AD30" s="3">
        <v>20</v>
      </c>
      <c r="AF30" s="3">
        <v>20</v>
      </c>
      <c r="AG30" s="3">
        <v>20</v>
      </c>
      <c r="AK30" s="4">
        <f t="shared" si="2"/>
        <v>20</v>
      </c>
      <c r="AM30" s="22"/>
      <c r="AN30" s="30" t="str">
        <f>"&lt;tr class='mmt"&amp;IF(E30="活動"," ev",IF(E30="限定"," ltd",""))&amp;IF(H30=""," groupless'","'")&amp;"&gt;&lt;td headers='icon'&gt;&lt;a href='https://www.alchemistcodedb.com/jp/card/"&amp;SUBSTITUTE(SUBSTITUTE(LOWER(A30),"_","-"),".png","")&amp;"'&gt;&lt;img src='resources/"&amp;A30&amp;"' title='"&amp;C30&amp;"' /&gt;&lt;/a&gt;&lt;/td&gt;&lt;td headers='name'&gt;"&amp;C30&amp;"&lt;/td&gt;&lt;td headers='rank'&gt;"&amp;D30&amp;"&lt;/td&gt;&lt;td headers='remark'&gt;"&amp;IF(E30="活動","&lt;span class='event'&gt;活動&lt;/span&gt;",IF(E30="限定","&lt;span class='limited'&gt;限定&lt;/span&gt;",""))&amp;"&lt;/td&gt;&lt;td headers='origin'&gt;&lt;span class='originName'&gt;"&amp;SUBSTITUTE(G30,CHAR(10),"&lt;br /&gt;")&amp;"&lt;/span&gt;&lt;img class='originLogo' src='resources/ui/"&amp;VLOOKUP(G30,List!F:H,2,FALSE)&amp;"'title='"&amp;SUBSTITUTE(G30,CHAR(10)," ")&amp;"' /&gt;&lt;/td&gt;&lt;td headers='group'&gt;"&amp;IF(H30="","","&lt;span class='groupName'&gt;"&amp;SUBSTITUTE(H30,CHAR(10)," ")&amp;IF(I30="","","&lt;br /&gt;"&amp;SUBSTITUTE(I30,CHAR(10)," "))&amp;"&lt;/span&gt;&lt;img class='groupLogo' src='resources/ui/"&amp;VLOOKUP(H30,List!K:L,2,FALSE)&amp;"' title='"&amp;SUBSTITUTE(H30,CHAR(10)," ")&amp;"' /&gt;")&amp;IF(I30="","","&lt;img class='groupLogo' src='resources/ui/"&amp;VLOOKUP(I30,List!K:L,2,FALSE)&amp;"' title='"&amp;SUBSTITUTE(I30,CHAR(10)," ")&amp;"' /&gt;")&amp;"&lt;/td&gt;&lt;td headers='score' id='"&amp;AP30&amp;"'&gt;"&amp;J30&amp;"&lt;/td&gt;&lt;td headers='HP'&gt;"&amp;K30&amp;"&lt;/td&gt;&lt;td headers='patk'&gt;"&amp;L30&amp;"&lt;/td&gt;&lt;td headers='matk'&gt;"&amp;M30&amp;"&lt;/td&gt;&lt;td headers='pdef'&gt;"&amp;O30&amp;"&lt;/td&gt;&lt;td headers='mdef'&gt;"&amp;P30&amp;"&lt;/td&gt;&lt;td headers='dex'&gt;"&amp;Q30&amp;"&lt;/td&gt;&lt;td headers='agi'&gt;"&amp;R30&amp;"&lt;/td&gt;&lt;td headers='luck'&gt;"&amp;S30&amp;"&lt;/td&gt;&lt;td headers='aType'&gt;"&amp;T30&amp;IF(V30="","","&lt;br /&gt;"&amp;V30)&amp; "&lt;/td&gt;&lt;td headers='a.bonus'&gt;"&amp;U30&amp;IF(W30="","","&lt;br /&gt;"&amp;W30)&amp;"&lt;/td&gt;&lt;td headers='special'&gt;"&amp;Y30&amp;IF(AA30="","","&lt;br /&gt;"&amp;AA30)&amp;"&lt;/td&gt;&lt;td headers='sp.bonus'&gt;"&amp;Z30&amp;IF(AB30="","","&lt;br /&gt;"&amp;AB30)&amp;"&lt;/td&gt;&lt;td headers='others'&gt;"&amp;AC30&amp;"&lt;/td&gt;&lt;td headers='sinA'&gt;"&amp;AD30&amp;"&lt;/td&gt;&lt;td headers='sinB'&gt;"&amp;AE30&amp;"&lt;/td&gt;&lt;td headers='sinC'&gt;"&amp;AF30&amp;"&lt;/td&gt;&lt;td headers='sinD'&gt;"&amp;AG30&amp;"&lt;/td&gt;&lt;td headers='sinE'&gt;"&amp;AH30&amp;"&lt;/td&gt;&lt;td headers='sinF'&gt;"&amp;AI30&amp;"&lt;/td&gt;&lt;td headers='sinG'&gt;"&amp;AJ30&amp;"&lt;/td&gt;&lt;/tr&gt;"</f>
        <v>&lt;tr class='mmt'&gt;&lt;td headers='icon'&gt;&lt;a href='https://www.alchemistcodedb.com/jp/card/ts-desert-uzuma-01'&gt;&lt;img src='resources/TS_DESERT_UZUMA_01.png' title='絵から出てきたみたい' /&gt;&lt;/a&gt;&lt;/td&gt;&lt;td headers='name'&gt;絵から出てきたみたい&lt;/td&gt;&lt;td headers='rank'&gt;5&lt;/td&gt;&lt;td headers='remark'&gt;&lt;/td&gt;&lt;td headers='origin'&gt;&lt;span class='originName'&gt;砂漠地帯&lt;br /&gt;Desert Zone&lt;/span&gt;&lt;img class='originLogo' src='resources/ui/IT_TB_BIRTH_DES.png'title='砂漠地帯 Desert Zone' /&gt;&lt;/td&gt;&lt;td headers='group'&gt;&lt;span class='groupName'&gt;砂漠の民&lt;/span&gt;&lt;img class='groupLogo' src='resources/ui/subgroup_people_of_desert.png' title='砂漠の民' /&gt;&lt;/td&gt;&lt;td headers='score' id='m028'&gt;60&lt;/td&gt;&lt;td headers='HP'&gt;40&lt;/td&gt;&lt;td headers='patk'&gt;&lt;/td&gt;&lt;td headers='matk'&gt;40&lt;/td&gt;&lt;td headers='pdef'&gt;&lt;/td&gt;&lt;td headers='mdef'&gt;20&lt;/td&gt;&lt;td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headers='sinA'&gt;20&lt;/td&gt;&lt;td headers='sinB'&gt;&lt;/td&gt;&lt;td headers='sinC'&gt;20&lt;/td&gt;&lt;td headers='sinD'&gt;20&lt;/td&gt;&lt;td headers='sinE'&gt;&lt;/td&gt;&lt;td headers='sinF'&gt;&lt;/td&gt;&lt;td headers='sinG'&gt;&lt;/td&gt;&lt;/tr&gt;</v>
      </c>
      <c r="AO30" s="30" t="str">
        <f t="shared" si="4"/>
        <v>document.getElementById('m028').innerHTML = (b0*40) + (s0*20+s1*20+s3*20+s4*20);</v>
      </c>
      <c r="AP30" s="34" t="str">
        <f t="shared" si="5"/>
        <v>m028</v>
      </c>
      <c r="AQ30" s="6" t="str">
        <f>IF(T30="","",VLOOKUP(T30,List!N$2:O$7,2,FALSE)&amp;"*"&amp;U30&amp;IF(V30="","","+"&amp;VLOOKUP(V30,List!N$2:O$7,2,FALSE)&amp;"*"&amp;W30&amp;"-"&amp;VLOOKUP(T30,List!N$2:O$7,2,FALSE)&amp;"*"&amp;VLOOKUP(V30,List!N$2:O$7,2,FALSE)&amp;"*"&amp;MIN(U30,W30)))&amp;IF(Y30="","",IF(T30="","","+")&amp;VLOOKUP(Y30,List!P$2:Q$14,2,FALSE)&amp;"*"&amp;Z30&amp;IF(AA30="","","+"&amp;VLOOKUP(AA30,List!P$2:Q$13,2,FALSE)))</f>
        <v/>
      </c>
    </row>
    <row r="31" spans="1:43" s="3" customFormat="1" ht="37.200000000000003" customHeight="1" x14ac:dyDescent="0.3">
      <c r="A31" s="3" t="s">
        <v>85</v>
      </c>
      <c r="C31" s="6" t="s">
        <v>86</v>
      </c>
      <c r="D31" s="3">
        <v>3</v>
      </c>
      <c r="F31" s="6"/>
      <c r="G31" s="15" t="s">
        <v>42</v>
      </c>
      <c r="H31" s="8" t="s">
        <v>43</v>
      </c>
      <c r="I31" s="8"/>
      <c r="J31" s="4">
        <f t="shared" si="0"/>
        <v>0</v>
      </c>
      <c r="K31" s="2"/>
      <c r="L31" s="2"/>
      <c r="M31" s="2"/>
      <c r="N31" s="2">
        <f t="shared" si="1"/>
        <v>0</v>
      </c>
      <c r="O31" s="2"/>
      <c r="P31" s="2"/>
      <c r="Q31" s="2"/>
      <c r="R31" s="2"/>
      <c r="S31" s="7"/>
      <c r="X31" s="3">
        <f t="shared" si="3"/>
        <v>0</v>
      </c>
      <c r="Z31" s="8"/>
      <c r="AB31" s="4"/>
      <c r="AC31" s="5"/>
      <c r="AK31" s="4">
        <f t="shared" si="2"/>
        <v>0</v>
      </c>
      <c r="AM31" s="22"/>
      <c r="AN31" s="30" t="str">
        <f>"&lt;tr class='mmt"&amp;IF(E31="活動"," ev",IF(E31="限定"," ltd",""))&amp;IF(H31=""," groupless'","'")&amp;"&gt;&lt;td headers='icon'&gt;&lt;a href='https://www.alchemistcodedb.com/jp/card/"&amp;SUBSTITUTE(SUBSTITUTE(LOWER(A31),"_","-"),".png","")&amp;"'&gt;&lt;img src='resources/"&amp;A31&amp;"' title='"&amp;C31&amp;"' /&gt;&lt;/a&gt;&lt;/td&gt;&lt;td headers='name'&gt;"&amp;C31&amp;"&lt;/td&gt;&lt;td headers='rank'&gt;"&amp;D31&amp;"&lt;/td&gt;&lt;td headers='remark'&gt;"&amp;IF(E31="活動","&lt;span class='event'&gt;活動&lt;/span&gt;",IF(E31="限定","&lt;span class='limited'&gt;限定&lt;/span&gt;",""))&amp;"&lt;/td&gt;&lt;td headers='origin'&gt;&lt;span class='originName'&gt;"&amp;SUBSTITUTE(G31,CHAR(10),"&lt;br /&gt;")&amp;"&lt;/span&gt;&lt;img class='originLogo' src='resources/ui/"&amp;VLOOKUP(G31,List!F:H,2,FALSE)&amp;"'title='"&amp;SUBSTITUTE(G31,CHAR(10)," ")&amp;"' /&gt;&lt;/td&gt;&lt;td headers='group'&gt;"&amp;IF(H31="","","&lt;span class='groupName'&gt;"&amp;SUBSTITUTE(H31,CHAR(10)," ")&amp;IF(I31="","","&lt;br /&gt;"&amp;SUBSTITUTE(I31,CHAR(10)," "))&amp;"&lt;/span&gt;&lt;img class='groupLogo' src='resources/ui/"&amp;VLOOKUP(H31,List!K:L,2,FALSE)&amp;"' title='"&amp;SUBSTITUTE(H31,CHAR(10)," ")&amp;"' /&gt;")&amp;IF(I31="","","&lt;img class='groupLogo' src='resources/ui/"&amp;VLOOKUP(I31,List!K:L,2,FALSE)&amp;"' title='"&amp;SUBSTITUTE(I31,CHAR(10)," ")&amp;"' /&gt;")&amp;"&lt;/td&gt;&lt;td headers='score' id='"&amp;AP31&amp;"'&gt;"&amp;J31&amp;"&lt;/td&gt;&lt;td headers='HP'&gt;"&amp;K31&amp;"&lt;/td&gt;&lt;td headers='patk'&gt;"&amp;L31&amp;"&lt;/td&gt;&lt;td headers='matk'&gt;"&amp;M31&amp;"&lt;/td&gt;&lt;td headers='pdef'&gt;"&amp;O31&amp;"&lt;/td&gt;&lt;td headers='mdef'&gt;"&amp;P31&amp;"&lt;/td&gt;&lt;td headers='dex'&gt;"&amp;Q31&amp;"&lt;/td&gt;&lt;td headers='agi'&gt;"&amp;R31&amp;"&lt;/td&gt;&lt;td headers='luck'&gt;"&amp;S31&amp;"&lt;/td&gt;&lt;td headers='aType'&gt;"&amp;T31&amp;IF(V31="","","&lt;br /&gt;"&amp;V31)&amp; "&lt;/td&gt;&lt;td headers='a.bonus'&gt;"&amp;U31&amp;IF(W31="","","&lt;br /&gt;"&amp;W31)&amp;"&lt;/td&gt;&lt;td headers='special'&gt;"&amp;Y31&amp;IF(AA31="","","&lt;br /&gt;"&amp;AA31)&amp;"&lt;/td&gt;&lt;td headers='sp.bonus'&gt;"&amp;Z31&amp;IF(AB31="","","&lt;br /&gt;"&amp;AB31)&amp;"&lt;/td&gt;&lt;td headers='others'&gt;"&amp;AC31&amp;"&lt;/td&gt;&lt;td headers='sinA'&gt;"&amp;AD31&amp;"&lt;/td&gt;&lt;td headers='sinB'&gt;"&amp;AE31&amp;"&lt;/td&gt;&lt;td headers='sinC'&gt;"&amp;AF31&amp;"&lt;/td&gt;&lt;td headers='sinD'&gt;"&amp;AG31&amp;"&lt;/td&gt;&lt;td headers='sinE'&gt;"&amp;AH31&amp;"&lt;/td&gt;&lt;td headers='sinF'&gt;"&amp;AI31&amp;"&lt;/td&gt;&lt;td headers='sinG'&gt;"&amp;AJ31&amp;"&lt;/td&gt;&lt;/tr&gt;"</f>
        <v>&lt;tr class='mmt'&gt;&lt;td headers='icon'&gt;&lt;a href='https://www.alchemistcodedb.com/jp/card/ts-envyria-agatha-01'&gt;&lt;img src='resources/TS_ENVYRIA_AGATHA_01.png' title='「甘き追想」' /&gt;&lt;/a&gt;&lt;/td&gt;&lt;td headers='name'&gt;「甘き追想」&lt;/td&gt;&lt;td headers='rank'&gt;3&lt;/td&gt;&lt;td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class='groupName'&gt;蒼炎騎士団&lt;/span&gt;&lt;img class='groupLogo' src='resources/ui/subgroup_souenkishi.png' title='蒼炎騎士団' /&gt;&lt;/td&gt;&lt;td headers='score' id='m029'&gt;0&lt;/td&gt;&lt;td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31" s="30" t="str">
        <f t="shared" si="4"/>
        <v>document.getElementById('m029').innerHTML = (b0*0);</v>
      </c>
      <c r="AP31" s="34" t="str">
        <f t="shared" si="5"/>
        <v>m029</v>
      </c>
      <c r="AQ31" s="6" t="str">
        <f>IF(T31="","",VLOOKUP(T31,List!N$2:O$7,2,FALSE)&amp;"*"&amp;U31&amp;IF(V31="","","+"&amp;VLOOKUP(V31,List!N$2:O$7,2,FALSE)&amp;"*"&amp;W31&amp;"-"&amp;VLOOKUP(T31,List!N$2:O$7,2,FALSE)&amp;"*"&amp;VLOOKUP(V31,List!N$2:O$7,2,FALSE)&amp;"*"&amp;MIN(U31,W31)))&amp;IF(Y31="","",IF(T31="","","+")&amp;VLOOKUP(Y31,List!P$2:Q$14,2,FALSE)&amp;"*"&amp;Z31&amp;IF(AA31="","","+"&amp;VLOOKUP(AA31,List!P$2:Q$13,2,FALSE)))</f>
        <v/>
      </c>
    </row>
    <row r="32" spans="1:43" s="3" customFormat="1" ht="37.200000000000003" customHeight="1" x14ac:dyDescent="0.3">
      <c r="A32" s="3" t="s">
        <v>87</v>
      </c>
      <c r="C32" s="6" t="s">
        <v>88</v>
      </c>
      <c r="D32" s="3">
        <v>3</v>
      </c>
      <c r="F32" s="6"/>
      <c r="G32" s="15" t="s">
        <v>42</v>
      </c>
      <c r="H32" s="8"/>
      <c r="I32" s="8"/>
      <c r="J32" s="4">
        <f t="shared" si="0"/>
        <v>0</v>
      </c>
      <c r="K32" s="2"/>
      <c r="L32" s="2"/>
      <c r="M32" s="2"/>
      <c r="N32" s="2">
        <f t="shared" si="1"/>
        <v>0</v>
      </c>
      <c r="O32" s="2"/>
      <c r="P32" s="2"/>
      <c r="Q32" s="2"/>
      <c r="R32" s="2"/>
      <c r="S32" s="7"/>
      <c r="X32" s="3">
        <f t="shared" si="3"/>
        <v>0</v>
      </c>
      <c r="Z32" s="8"/>
      <c r="AB32" s="4"/>
      <c r="AC32" s="5"/>
      <c r="AK32" s="4">
        <f t="shared" si="2"/>
        <v>0</v>
      </c>
      <c r="AM32" s="22"/>
      <c r="AN32" s="30" t="str">
        <f>"&lt;tr class='mmt"&amp;IF(E32="活動"," ev",IF(E32="限定"," ltd",""))&amp;IF(H32=""," groupless'","'")&amp;"&gt;&lt;td headers='icon'&gt;&lt;a href='https://www.alchemistcodedb.com/jp/card/"&amp;SUBSTITUTE(SUBSTITUTE(LOWER(A32),"_","-"),".png","")&amp;"'&gt;&lt;img src='resources/"&amp;A32&amp;"' title='"&amp;C32&amp;"' /&gt;&lt;/a&gt;&lt;/td&gt;&lt;td headers='name'&gt;"&amp;C32&amp;"&lt;/td&gt;&lt;td headers='rank'&gt;"&amp;D32&amp;"&lt;/td&gt;&lt;td headers='remark'&gt;"&amp;IF(E32="活動","&lt;span class='event'&gt;活動&lt;/span&gt;",IF(E32="限定","&lt;span class='limited'&gt;限定&lt;/span&gt;",""))&amp;"&lt;/td&gt;&lt;td headers='origin'&gt;&lt;span class='originName'&gt;"&amp;SUBSTITUTE(G32,CHAR(10),"&lt;br /&gt;")&amp;"&lt;/span&gt;&lt;img class='originLogo' src='resources/ui/"&amp;VLOOKUP(G32,List!F:H,2,FALSE)&amp;"'title='"&amp;SUBSTITUTE(G32,CHAR(10)," ")&amp;"' /&gt;&lt;/td&gt;&lt;td headers='group'&gt;"&amp;IF(H32="","","&lt;span class='groupName'&gt;"&amp;SUBSTITUTE(H32,CHAR(10)," ")&amp;IF(I32="","","&lt;br /&gt;"&amp;SUBSTITUTE(I32,CHAR(10)," "))&amp;"&lt;/span&gt;&lt;img class='groupLogo' src='resources/ui/"&amp;VLOOKUP(H32,List!K:L,2,FALSE)&amp;"' title='"&amp;SUBSTITUTE(H32,CHAR(10)," ")&amp;"' /&gt;")&amp;IF(I32="","","&lt;img class='groupLogo' src='resources/ui/"&amp;VLOOKUP(I32,List!K:L,2,FALSE)&amp;"' title='"&amp;SUBSTITUTE(I32,CHAR(10)," ")&amp;"' /&gt;")&amp;"&lt;/td&gt;&lt;td headers='score' id='"&amp;AP32&amp;"'&gt;"&amp;J32&amp;"&lt;/td&gt;&lt;td headers='HP'&gt;"&amp;K32&amp;"&lt;/td&gt;&lt;td headers='patk'&gt;"&amp;L32&amp;"&lt;/td&gt;&lt;td headers='matk'&gt;"&amp;M32&amp;"&lt;/td&gt;&lt;td headers='pdef'&gt;"&amp;O32&amp;"&lt;/td&gt;&lt;td headers='mdef'&gt;"&amp;P32&amp;"&lt;/td&gt;&lt;td headers='dex'&gt;"&amp;Q32&amp;"&lt;/td&gt;&lt;td headers='agi'&gt;"&amp;R32&amp;"&lt;/td&gt;&lt;td headers='luck'&gt;"&amp;S32&amp;"&lt;/td&gt;&lt;td headers='aType'&gt;"&amp;T32&amp;IF(V32="","","&lt;br /&gt;"&amp;V32)&amp; "&lt;/td&gt;&lt;td headers='a.bonus'&gt;"&amp;U32&amp;IF(W32="","","&lt;br /&gt;"&amp;W32)&amp;"&lt;/td&gt;&lt;td headers='special'&gt;"&amp;Y32&amp;IF(AA32="","","&lt;br /&gt;"&amp;AA32)&amp;"&lt;/td&gt;&lt;td headers='sp.bonus'&gt;"&amp;Z32&amp;IF(AB32="","","&lt;br /&gt;"&amp;AB32)&amp;"&lt;/td&gt;&lt;td headers='others'&gt;"&amp;AC32&amp;"&lt;/td&gt;&lt;td headers='sinA'&gt;"&amp;AD32&amp;"&lt;/td&gt;&lt;td headers='sinB'&gt;"&amp;AE32&amp;"&lt;/td&gt;&lt;td headers='sinC'&gt;"&amp;AF32&amp;"&lt;/td&gt;&lt;td headers='sinD'&gt;"&amp;AG32&amp;"&lt;/td&gt;&lt;td headers='sinE'&gt;"&amp;AH32&amp;"&lt;/td&gt;&lt;td headers='sinF'&gt;"&amp;AI32&amp;"&lt;/td&gt;&lt;td headers='sinG'&gt;"&amp;AJ32&amp;"&lt;/td&gt;&lt;/tr&gt;"</f>
        <v>&lt;tr class='mmt groupless'&gt;&lt;td headers='icon'&gt;&lt;a href='https://www.alchemistcodedb.com/jp/card/ts-envyria-alaia-01'&gt;&lt;img src='resources/TS_ENVYRIA_ALAIA_01.png' title='積み重ね、結晶' /&gt;&lt;/a&gt;&lt;/td&gt;&lt;td headers='name'&gt;積み重ね、結晶&lt;/td&gt;&lt;td headers='rank'&gt;3&lt;/td&gt;&lt;td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headers='group'&gt;&lt;/td&gt;&lt;td headers='score' id='m030'&gt;0&lt;/td&gt;&lt;td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32" s="30" t="str">
        <f t="shared" si="4"/>
        <v>document.getElementById('m030').innerHTML = (b0*0);</v>
      </c>
      <c r="AP32" s="34" t="str">
        <f t="shared" si="5"/>
        <v>m030</v>
      </c>
      <c r="AQ32" s="6" t="str">
        <f>IF(T32="","",VLOOKUP(T32,List!N$2:O$7,2,FALSE)&amp;"*"&amp;U32&amp;IF(V32="","","+"&amp;VLOOKUP(V32,List!N$2:O$7,2,FALSE)&amp;"*"&amp;W32&amp;"-"&amp;VLOOKUP(T32,List!N$2:O$7,2,FALSE)&amp;"*"&amp;VLOOKUP(V32,List!N$2:O$7,2,FALSE)&amp;"*"&amp;MIN(U32,W32)))&amp;IF(Y32="","",IF(T32="","","+")&amp;VLOOKUP(Y32,List!P$2:Q$14,2,FALSE)&amp;"*"&amp;Z32&amp;IF(AA32="","","+"&amp;VLOOKUP(AA32,List!P$2:Q$13,2,FALSE)))</f>
        <v/>
      </c>
    </row>
    <row r="33" spans="1:43" s="3" customFormat="1" ht="37.200000000000003" customHeight="1" x14ac:dyDescent="0.3">
      <c r="A33" s="3" t="s">
        <v>89</v>
      </c>
      <c r="C33" s="6" t="s">
        <v>90</v>
      </c>
      <c r="D33" s="3">
        <v>3</v>
      </c>
      <c r="F33" s="6"/>
      <c r="G33" s="15" t="s">
        <v>42</v>
      </c>
      <c r="H33" s="8" t="s">
        <v>404</v>
      </c>
      <c r="I33" s="8"/>
      <c r="J33" s="4">
        <f t="shared" si="0"/>
        <v>40</v>
      </c>
      <c r="K33" s="2">
        <v>20</v>
      </c>
      <c r="L33" s="2">
        <v>20</v>
      </c>
      <c r="M33" s="2"/>
      <c r="N33" s="2">
        <f t="shared" si="1"/>
        <v>20</v>
      </c>
      <c r="O33" s="2"/>
      <c r="P33" s="2"/>
      <c r="Q33" s="2">
        <v>20</v>
      </c>
      <c r="R33" s="2"/>
      <c r="S33" s="7"/>
      <c r="X33" s="3">
        <f t="shared" si="3"/>
        <v>0</v>
      </c>
      <c r="Z33" s="8"/>
      <c r="AB33" s="4"/>
      <c r="AC33" s="5"/>
      <c r="AD33" s="3">
        <v>20</v>
      </c>
      <c r="AK33" s="4">
        <f t="shared" si="2"/>
        <v>20</v>
      </c>
      <c r="AM33" s="22"/>
      <c r="AN33" s="30" t="str">
        <f>"&lt;tr class='mmt"&amp;IF(E33="活動"," ev",IF(E33="限定"," ltd",""))&amp;IF(H33=""," groupless'","'")&amp;"&gt;&lt;td headers='icon'&gt;&lt;a href='https://www.alchemistcodedb.com/jp/card/"&amp;SUBSTITUTE(SUBSTITUTE(LOWER(A33),"_","-"),".png","")&amp;"'&gt;&lt;img src='resources/"&amp;A33&amp;"' title='"&amp;C33&amp;"' /&gt;&lt;/a&gt;&lt;/td&gt;&lt;td headers='name'&gt;"&amp;C33&amp;"&lt;/td&gt;&lt;td headers='rank'&gt;"&amp;D33&amp;"&lt;/td&gt;&lt;td headers='remark'&gt;"&amp;IF(E33="活動","&lt;span class='event'&gt;活動&lt;/span&gt;",IF(E33="限定","&lt;span class='limited'&gt;限定&lt;/span&gt;",""))&amp;"&lt;/td&gt;&lt;td headers='origin'&gt;&lt;span class='originName'&gt;"&amp;SUBSTITUTE(G33,CHAR(10),"&lt;br /&gt;")&amp;"&lt;/span&gt;&lt;img class='originLogo' src='resources/ui/"&amp;VLOOKUP(G33,List!F:H,2,FALSE)&amp;"'title='"&amp;SUBSTITUTE(G33,CHAR(10)," ")&amp;"' /&gt;&lt;/td&gt;&lt;td headers='group'&gt;"&amp;IF(H33="","","&lt;span class='groupName'&gt;"&amp;SUBSTITUTE(H33,CHAR(10)," ")&amp;IF(I33="","","&lt;br /&gt;"&amp;SUBSTITUTE(I33,CHAR(10)," "))&amp;"&lt;/span&gt;&lt;img class='groupLogo' src='resources/ui/"&amp;VLOOKUP(H33,List!K:L,2,FALSE)&amp;"' title='"&amp;SUBSTITUTE(H33,CHAR(10)," ")&amp;"' /&gt;")&amp;IF(I33="","","&lt;img class='groupLogo' src='resources/ui/"&amp;VLOOKUP(I33,List!K:L,2,FALSE)&amp;"' title='"&amp;SUBSTITUTE(I33,CHAR(10)," ")&amp;"' /&gt;")&amp;"&lt;/td&gt;&lt;td headers='score' id='"&amp;AP33&amp;"'&gt;"&amp;J33&amp;"&lt;/td&gt;&lt;td headers='HP'&gt;"&amp;K33&amp;"&lt;/td&gt;&lt;td headers='patk'&gt;"&amp;L33&amp;"&lt;/td&gt;&lt;td headers='matk'&gt;"&amp;M33&amp;"&lt;/td&gt;&lt;td headers='pdef'&gt;"&amp;O33&amp;"&lt;/td&gt;&lt;td headers='mdef'&gt;"&amp;P33&amp;"&lt;/td&gt;&lt;td headers='dex'&gt;"&amp;Q33&amp;"&lt;/td&gt;&lt;td headers='agi'&gt;"&amp;R33&amp;"&lt;/td&gt;&lt;td headers='luck'&gt;"&amp;S33&amp;"&lt;/td&gt;&lt;td headers='aType'&gt;"&amp;T33&amp;IF(V33="","","&lt;br /&gt;"&amp;V33)&amp; "&lt;/td&gt;&lt;td headers='a.bonus'&gt;"&amp;U33&amp;IF(W33="","","&lt;br /&gt;"&amp;W33)&amp;"&lt;/td&gt;&lt;td headers='special'&gt;"&amp;Y33&amp;IF(AA33="","","&lt;br /&gt;"&amp;AA33)&amp;"&lt;/td&gt;&lt;td headers='sp.bonus'&gt;"&amp;Z33&amp;IF(AB33="","","&lt;br /&gt;"&amp;AB33)&amp;"&lt;/td&gt;&lt;td headers='others'&gt;"&amp;AC33&amp;"&lt;/td&gt;&lt;td headers='sinA'&gt;"&amp;AD33&amp;"&lt;/td&gt;&lt;td headers='sinB'&gt;"&amp;AE33&amp;"&lt;/td&gt;&lt;td headers='sinC'&gt;"&amp;AF33&amp;"&lt;/td&gt;&lt;td headers='sinD'&gt;"&amp;AG33&amp;"&lt;/td&gt;&lt;td headers='sinE'&gt;"&amp;AH33&amp;"&lt;/td&gt;&lt;td headers='sinF'&gt;"&amp;AI33&amp;"&lt;/td&gt;&lt;td headers='sinG'&gt;"&amp;AJ33&amp;"&lt;/td&gt;&lt;/tr&gt;"</f>
        <v>&lt;tr class='mmt'&gt;&lt;td headers='icon'&gt;&lt;a href='https://www.alchemistcodedb.com/jp/card/ts-envyria-alfred-01'&gt;&lt;img src='resources/TS_ENVYRIA_ALFRED_01.png' title='シェイナファンの証明' /&gt;&lt;/a&gt;&lt;/td&gt;&lt;td headers='name'&gt;シェイナファンの証明&lt;/td&gt;&lt;td headers='rank'&gt;3&lt;/td&gt;&lt;td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id='m031'&gt;40&lt;/td&gt;&lt;td headers='HP'&gt;20&lt;/td&gt;&lt;td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O33" s="30" t="str">
        <f t="shared" si="4"/>
        <v>document.getElementById('m031').innerHTML = (b0*20+b1*20) + (s0*20+s1*20);</v>
      </c>
      <c r="AP33" s="34" t="str">
        <f t="shared" si="5"/>
        <v>m031</v>
      </c>
      <c r="AQ33" s="6" t="str">
        <f>IF(T33="","",VLOOKUP(T33,List!N$2:O$7,2,FALSE)&amp;"*"&amp;U33&amp;IF(V33="","","+"&amp;VLOOKUP(V33,List!N$2:O$7,2,FALSE)&amp;"*"&amp;W33&amp;"-"&amp;VLOOKUP(T33,List!N$2:O$7,2,FALSE)&amp;"*"&amp;VLOOKUP(V33,List!N$2:O$7,2,FALSE)&amp;"*"&amp;MIN(U33,W33)))&amp;IF(Y33="","",IF(T33="","","+")&amp;VLOOKUP(Y33,List!P$2:Q$14,2,FALSE)&amp;"*"&amp;Z33&amp;IF(AA33="","","+"&amp;VLOOKUP(AA33,List!P$2:Q$13,2,FALSE)))</f>
        <v/>
      </c>
    </row>
    <row r="34" spans="1:43" s="3" customFormat="1" ht="37.200000000000003" customHeight="1" x14ac:dyDescent="0.3">
      <c r="A34" s="3" t="s">
        <v>92</v>
      </c>
      <c r="C34" s="6" t="s">
        <v>93</v>
      </c>
      <c r="D34" s="3">
        <v>4</v>
      </c>
      <c r="F34" s="6"/>
      <c r="G34" s="16" t="s">
        <v>48</v>
      </c>
      <c r="H34" s="8"/>
      <c r="I34" s="8"/>
      <c r="J34" s="4">
        <f t="shared" si="0"/>
        <v>0</v>
      </c>
      <c r="K34" s="2"/>
      <c r="L34" s="2"/>
      <c r="M34" s="2"/>
      <c r="N34" s="2">
        <f t="shared" si="1"/>
        <v>0</v>
      </c>
      <c r="O34" s="2"/>
      <c r="P34" s="2"/>
      <c r="Q34" s="2"/>
      <c r="R34" s="2"/>
      <c r="S34" s="7"/>
      <c r="X34" s="3">
        <f t="shared" si="3"/>
        <v>0</v>
      </c>
      <c r="Z34" s="8"/>
      <c r="AB34" s="4"/>
      <c r="AC34" s="5"/>
      <c r="AK34" s="4">
        <f t="shared" si="2"/>
        <v>0</v>
      </c>
      <c r="AM34" s="22"/>
      <c r="AN34" s="30" t="str">
        <f>"&lt;tr class='mmt"&amp;IF(E34="活動"," ev",IF(E34="限定"," ltd",""))&amp;IF(H34=""," groupless'","'")&amp;"&gt;&lt;td headers='icon'&gt;&lt;a href='https://www.alchemistcodedb.com/jp/card/"&amp;SUBSTITUTE(SUBSTITUTE(LOWER(A34),"_","-"),".png","")&amp;"'&gt;&lt;img src='resources/"&amp;A34&amp;"' title='"&amp;C34&amp;"' /&gt;&lt;/a&gt;&lt;/td&gt;&lt;td headers='name'&gt;"&amp;C34&amp;"&lt;/td&gt;&lt;td headers='rank'&gt;"&amp;D34&amp;"&lt;/td&gt;&lt;td headers='remark'&gt;"&amp;IF(E34="活動","&lt;span class='event'&gt;活動&lt;/span&gt;",IF(E34="限定","&lt;span class='limited'&gt;限定&lt;/span&gt;",""))&amp;"&lt;/td&gt;&lt;td headers='origin'&gt;&lt;span class='originName'&gt;"&amp;SUBSTITUTE(G34,CHAR(10),"&lt;br /&gt;")&amp;"&lt;/span&gt;&lt;img class='originLogo' src='resources/ui/"&amp;VLOOKUP(G34,List!F:H,2,FALSE)&amp;"'title='"&amp;SUBSTITUTE(G34,CHAR(10)," ")&amp;"' /&gt;&lt;/td&gt;&lt;td headers='group'&gt;"&amp;IF(H34="","","&lt;span class='groupName'&gt;"&amp;SUBSTITUTE(H34,CHAR(10)," ")&amp;IF(I34="","","&lt;br /&gt;"&amp;SUBSTITUTE(I34,CHAR(10)," "))&amp;"&lt;/span&gt;&lt;img class='groupLogo' src='resources/ui/"&amp;VLOOKUP(H34,List!K:L,2,FALSE)&amp;"' title='"&amp;SUBSTITUTE(H34,CHAR(10)," ")&amp;"' /&gt;")&amp;IF(I34="","","&lt;img class='groupLogo' src='resources/ui/"&amp;VLOOKUP(I34,List!K:L,2,FALSE)&amp;"' title='"&amp;SUBSTITUTE(I34,CHAR(10)," ")&amp;"' /&gt;")&amp;"&lt;/td&gt;&lt;td headers='score' id='"&amp;AP34&amp;"'&gt;"&amp;J34&amp;"&lt;/td&gt;&lt;td headers='HP'&gt;"&amp;K34&amp;"&lt;/td&gt;&lt;td headers='patk'&gt;"&amp;L34&amp;"&lt;/td&gt;&lt;td headers='matk'&gt;"&amp;M34&amp;"&lt;/td&gt;&lt;td headers='pdef'&gt;"&amp;O34&amp;"&lt;/td&gt;&lt;td headers='mdef'&gt;"&amp;P34&amp;"&lt;/td&gt;&lt;td headers='dex'&gt;"&amp;Q34&amp;"&lt;/td&gt;&lt;td headers='agi'&gt;"&amp;R34&amp;"&lt;/td&gt;&lt;td headers='luck'&gt;"&amp;S34&amp;"&lt;/td&gt;&lt;td headers='aType'&gt;"&amp;T34&amp;IF(V34="","","&lt;br /&gt;"&amp;V34)&amp; "&lt;/td&gt;&lt;td headers='a.bonus'&gt;"&amp;U34&amp;IF(W34="","","&lt;br /&gt;"&amp;W34)&amp;"&lt;/td&gt;&lt;td headers='special'&gt;"&amp;Y34&amp;IF(AA34="","","&lt;br /&gt;"&amp;AA34)&amp;"&lt;/td&gt;&lt;td headers='sp.bonus'&gt;"&amp;Z34&amp;IF(AB34="","","&lt;br /&gt;"&amp;AB34)&amp;"&lt;/td&gt;&lt;td headers='others'&gt;"&amp;AC34&amp;"&lt;/td&gt;&lt;td headers='sinA'&gt;"&amp;AD34&amp;"&lt;/td&gt;&lt;td headers='sinB'&gt;"&amp;AE34&amp;"&lt;/td&gt;&lt;td headers='sinC'&gt;"&amp;AF34&amp;"&lt;/td&gt;&lt;td headers='sinD'&gt;"&amp;AG34&amp;"&lt;/td&gt;&lt;td headers='sinE'&gt;"&amp;AH34&amp;"&lt;/td&gt;&lt;td headers='sinF'&gt;"&amp;AI34&amp;"&lt;/td&gt;&lt;td headers='sinG'&gt;"&amp;AJ34&amp;"&lt;/td&gt;&lt;/tr&gt;"</f>
        <v>&lt;tr class='mmt groupless'&gt;&lt;td headers='icon'&gt;&lt;a href='https://www.alchemistcodedb.com/jp/card/ts-envyria-ayllu-01'&gt;&lt;img src='resources/TS_ENVYRIA_AYLLU_01.png' title='「ある日の大発見」' /&gt;&lt;/a&gt;&lt;/td&gt;&lt;td headers='name'&gt;「ある日の大発見」&lt;/td&gt;&lt;td headers='rank'&gt;4&lt;/td&gt;&lt;td headers='remark'&gt;&lt;/td&gt;&lt;td headers='origin'&gt;&lt;span class='originName'&gt;ルストブルグ&lt;br /&gt;Lustburg&lt;/span&gt;&lt;img class='originLogo' src='resources/ui/IT_TB_BIRTH_LUS.png'title='ルストブルグ Lustburg' /&gt;&lt;/td&gt;&lt;td headers='group'&gt;&lt;/td&gt;&lt;td headers='score' id='m032'&gt;0&lt;/td&gt;&lt;td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34" s="30" t="str">
        <f t="shared" si="4"/>
        <v>document.getElementById('m032').innerHTML = (b0*0);</v>
      </c>
      <c r="AP34" s="34" t="str">
        <f t="shared" si="5"/>
        <v>m032</v>
      </c>
      <c r="AQ34" s="6" t="str">
        <f>IF(T34="","",VLOOKUP(T34,List!N$2:O$7,2,FALSE)&amp;"*"&amp;U34&amp;IF(V34="","","+"&amp;VLOOKUP(V34,List!N$2:O$7,2,FALSE)&amp;"*"&amp;W34&amp;"-"&amp;VLOOKUP(T34,List!N$2:O$7,2,FALSE)&amp;"*"&amp;VLOOKUP(V34,List!N$2:O$7,2,FALSE)&amp;"*"&amp;MIN(U34,W34)))&amp;IF(Y34="","",IF(T34="","","+")&amp;VLOOKUP(Y34,List!P$2:Q$14,2,FALSE)&amp;"*"&amp;Z34&amp;IF(AA34="","","+"&amp;VLOOKUP(AA34,List!P$2:Q$13,2,FALSE)))</f>
        <v/>
      </c>
    </row>
    <row r="35" spans="1:43" s="3" customFormat="1" ht="37.200000000000003" customHeight="1" x14ac:dyDescent="0.3">
      <c r="A35" s="3" t="s">
        <v>94</v>
      </c>
      <c r="C35" s="6" t="s">
        <v>452</v>
      </c>
      <c r="D35" s="3">
        <v>5</v>
      </c>
      <c r="E35" s="3" t="s">
        <v>39</v>
      </c>
      <c r="F35" s="6"/>
      <c r="G35" s="15" t="s">
        <v>42</v>
      </c>
      <c r="H35" s="8"/>
      <c r="I35" s="8"/>
      <c r="J35" s="4">
        <f t="shared" si="0"/>
        <v>0</v>
      </c>
      <c r="K35" s="2"/>
      <c r="L35" s="2"/>
      <c r="M35" s="2"/>
      <c r="N35" s="2">
        <f t="shared" si="1"/>
        <v>0</v>
      </c>
      <c r="O35" s="2"/>
      <c r="P35" s="2"/>
      <c r="Q35" s="2"/>
      <c r="R35" s="2"/>
      <c r="S35" s="7"/>
      <c r="X35" s="3">
        <f t="shared" si="3"/>
        <v>0</v>
      </c>
      <c r="Z35" s="8"/>
      <c r="AB35" s="4"/>
      <c r="AC35" s="5"/>
      <c r="AK35" s="4">
        <f t="shared" si="2"/>
        <v>0</v>
      </c>
      <c r="AM35" s="22"/>
      <c r="AN35" s="30" t="str">
        <f>"&lt;tr class='mmt"&amp;IF(E35="活動"," ev",IF(E35="限定"," ltd",""))&amp;IF(H35=""," groupless'","'")&amp;"&gt;&lt;td headers='icon'&gt;&lt;a href='https://www.alchemistcodedb.com/jp/card/"&amp;SUBSTITUTE(SUBSTITUTE(LOWER(A35),"_","-"),".png","")&amp;"'&gt;&lt;img src='resources/"&amp;A35&amp;"' title='"&amp;C35&amp;"' /&gt;&lt;/a&gt;&lt;/td&gt;&lt;td headers='name'&gt;"&amp;C35&amp;"&lt;/td&gt;&lt;td headers='rank'&gt;"&amp;D35&amp;"&lt;/td&gt;&lt;td headers='remark'&gt;"&amp;IF(E35="活動","&lt;span class='event'&gt;活動&lt;/span&gt;",IF(E35="限定","&lt;span class='limited'&gt;限定&lt;/span&gt;",""))&amp;"&lt;/td&gt;&lt;td headers='origin'&gt;&lt;span class='originName'&gt;"&amp;SUBSTITUTE(G35,CHAR(10),"&lt;br /&gt;")&amp;"&lt;/span&gt;&lt;img class='originLogo' src='resources/ui/"&amp;VLOOKUP(G35,List!F:H,2,FALSE)&amp;"'title='"&amp;SUBSTITUTE(G35,CHAR(10)," ")&amp;"' /&gt;&lt;/td&gt;&lt;td headers='group'&gt;"&amp;IF(H35="","","&lt;span class='groupName'&gt;"&amp;SUBSTITUTE(H35,CHAR(10)," ")&amp;IF(I35="","","&lt;br /&gt;"&amp;SUBSTITUTE(I35,CHAR(10)," "))&amp;"&lt;/span&gt;&lt;img class='groupLogo' src='resources/ui/"&amp;VLOOKUP(H35,List!K:L,2,FALSE)&amp;"' title='"&amp;SUBSTITUTE(H35,CHAR(10)," ")&amp;"' /&gt;")&amp;IF(I35="","","&lt;img class='groupLogo' src='resources/ui/"&amp;VLOOKUP(I35,List!K:L,2,FALSE)&amp;"' title='"&amp;SUBSTITUTE(I35,CHAR(10)," ")&amp;"' /&gt;")&amp;"&lt;/td&gt;&lt;td headers='score' id='"&amp;AP35&amp;"'&gt;"&amp;J35&amp;"&lt;/td&gt;&lt;td headers='HP'&gt;"&amp;K35&amp;"&lt;/td&gt;&lt;td headers='patk'&gt;"&amp;L35&amp;"&lt;/td&gt;&lt;td headers='matk'&gt;"&amp;M35&amp;"&lt;/td&gt;&lt;td headers='pdef'&gt;"&amp;O35&amp;"&lt;/td&gt;&lt;td headers='mdef'&gt;"&amp;P35&amp;"&lt;/td&gt;&lt;td headers='dex'&gt;"&amp;Q35&amp;"&lt;/td&gt;&lt;td headers='agi'&gt;"&amp;R35&amp;"&lt;/td&gt;&lt;td headers='luck'&gt;"&amp;S35&amp;"&lt;/td&gt;&lt;td headers='aType'&gt;"&amp;T35&amp;IF(V35="","","&lt;br /&gt;"&amp;V35)&amp; "&lt;/td&gt;&lt;td headers='a.bonus'&gt;"&amp;U35&amp;IF(W35="","","&lt;br /&gt;"&amp;W35)&amp;"&lt;/td&gt;&lt;td headers='special'&gt;"&amp;Y35&amp;IF(AA35="","","&lt;br /&gt;"&amp;AA35)&amp;"&lt;/td&gt;&lt;td headers='sp.bonus'&gt;"&amp;Z35&amp;IF(AB35="","","&lt;br /&gt;"&amp;AB35)&amp;"&lt;/td&gt;&lt;td headers='others'&gt;"&amp;AC35&amp;"&lt;/td&gt;&lt;td headers='sinA'&gt;"&amp;AD35&amp;"&lt;/td&gt;&lt;td headers='sinB'&gt;"&amp;AE35&amp;"&lt;/td&gt;&lt;td headers='sinC'&gt;"&amp;AF35&amp;"&lt;/td&gt;&lt;td headers='sinD'&gt;"&amp;AG35&amp;"&lt;/td&gt;&lt;td headers='sinE'&gt;"&amp;AH35&amp;"&lt;/td&gt;&lt;td headers='sinF'&gt;"&amp;AI35&amp;"&lt;/td&gt;&lt;td headers='sinG'&gt;"&amp;AJ35&amp;"&lt;/td&gt;&lt;/tr&gt;"</f>
        <v>&lt;tr class='mmt ltd groupless'&gt;&lt;td headers='icon'&gt;&lt;a href='https://www.alchemistcodedb.com/jp/card/ts-envyria-belta-01'&gt;&lt;img src='resources/TS_ENVYRIA_BELTA_01.png' title='特式お手入れの成果は' /&gt;&lt;/a&gt;&lt;/td&gt;&lt;td headers='name'&gt;特式お手入れの成果は&lt;/td&gt;&lt;td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src='resources/ui/IT_TB_BIRTH_ENV.png'title='エンヴィリア Envylia' /&gt;&lt;/td&gt;&lt;td headers='group'&gt;&lt;/td&gt;&lt;td headers='score' id='m033'&gt;0&lt;/td&gt;&lt;td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35" s="30" t="str">
        <f t="shared" si="4"/>
        <v>document.getElementById('m033').innerHTML = (b0*0);</v>
      </c>
      <c r="AP35" s="34" t="str">
        <f t="shared" si="5"/>
        <v>m033</v>
      </c>
      <c r="AQ35" s="6" t="str">
        <f>IF(T35="","",VLOOKUP(T35,List!N$2:O$7,2,FALSE)&amp;"*"&amp;U35&amp;IF(V35="","","+"&amp;VLOOKUP(V35,List!N$2:O$7,2,FALSE)&amp;"*"&amp;W35&amp;"-"&amp;VLOOKUP(T35,List!N$2:O$7,2,FALSE)&amp;"*"&amp;VLOOKUP(V35,List!N$2:O$7,2,FALSE)&amp;"*"&amp;MIN(U35,W35)))&amp;IF(Y35="","",IF(T35="","","+")&amp;VLOOKUP(Y35,List!P$2:Q$14,2,FALSE)&amp;"*"&amp;Z35&amp;IF(AA35="","","+"&amp;VLOOKUP(AA35,List!P$2:Q$13,2,FALSE)))</f>
        <v/>
      </c>
    </row>
    <row r="36" spans="1:43" s="3" customFormat="1" ht="37.200000000000003" customHeight="1" x14ac:dyDescent="0.3">
      <c r="A36" s="3" t="s">
        <v>95</v>
      </c>
      <c r="C36" s="6" t="s">
        <v>453</v>
      </c>
      <c r="D36" s="3">
        <v>5</v>
      </c>
      <c r="E36" s="3" t="s">
        <v>39</v>
      </c>
      <c r="F36" s="6" t="s">
        <v>845</v>
      </c>
      <c r="G36" s="15" t="s">
        <v>42</v>
      </c>
      <c r="H36" s="8"/>
      <c r="I36" s="8"/>
      <c r="J36" s="4">
        <f t="shared" si="0"/>
        <v>0</v>
      </c>
      <c r="K36" s="2"/>
      <c r="L36" s="2"/>
      <c r="M36" s="2"/>
      <c r="N36" s="2">
        <f t="shared" si="1"/>
        <v>0</v>
      </c>
      <c r="O36" s="2"/>
      <c r="P36" s="2"/>
      <c r="Q36" s="2"/>
      <c r="R36" s="2"/>
      <c r="S36" s="7"/>
      <c r="X36" s="3">
        <f t="shared" si="3"/>
        <v>0</v>
      </c>
      <c r="Z36" s="8"/>
      <c r="AB36" s="4"/>
      <c r="AC36" s="5"/>
      <c r="AK36" s="4">
        <f t="shared" si="2"/>
        <v>0</v>
      </c>
      <c r="AM36" s="22"/>
      <c r="AN36" s="30" t="str">
        <f>"&lt;tr class='mmt"&amp;IF(E36="活動"," ev",IF(E36="限定"," ltd",""))&amp;IF(H36=""," groupless'","'")&amp;"&gt;&lt;td headers='icon'&gt;&lt;a href='https://www.alchemistcodedb.com/jp/card/"&amp;SUBSTITUTE(SUBSTITUTE(LOWER(A36),"_","-"),".png","")&amp;"'&gt;&lt;img src='resources/"&amp;A36&amp;"' title='"&amp;C36&amp;"' /&gt;&lt;/a&gt;&lt;/td&gt;&lt;td headers='name'&gt;"&amp;C36&amp;"&lt;/td&gt;&lt;td headers='rank'&gt;"&amp;D36&amp;"&lt;/td&gt;&lt;td headers='remark'&gt;"&amp;IF(E36="活動","&lt;span class='event'&gt;活動&lt;/span&gt;",IF(E36="限定","&lt;span class='limited'&gt;限定&lt;/span&gt;",""))&amp;"&lt;/td&gt;&lt;td headers='origin'&gt;&lt;span class='originName'&gt;"&amp;SUBSTITUTE(G36,CHAR(10),"&lt;br /&gt;")&amp;"&lt;/span&gt;&lt;img class='originLogo' src='resources/ui/"&amp;VLOOKUP(G36,List!F:H,2,FALSE)&amp;"'title='"&amp;SUBSTITUTE(G36,CHAR(10)," ")&amp;"' /&gt;&lt;/td&gt;&lt;td headers='group'&gt;"&amp;IF(H36="","","&lt;span class='groupName'&gt;"&amp;SUBSTITUTE(H36,CHAR(10)," ")&amp;IF(I36="","","&lt;br /&gt;"&amp;SUBSTITUTE(I36,CHAR(10)," "))&amp;"&lt;/span&gt;&lt;img class='groupLogo' src='resources/ui/"&amp;VLOOKUP(H36,List!K:L,2,FALSE)&amp;"' title='"&amp;SUBSTITUTE(H36,CHAR(10)," ")&amp;"' /&gt;")&amp;IF(I36="","","&lt;img class='groupLogo' src='resources/ui/"&amp;VLOOKUP(I36,List!K:L,2,FALSE)&amp;"' title='"&amp;SUBSTITUTE(I36,CHAR(10)," ")&amp;"' /&gt;")&amp;"&lt;/td&gt;&lt;td headers='score' id='"&amp;AP36&amp;"'&gt;"&amp;J36&amp;"&lt;/td&gt;&lt;td headers='HP'&gt;"&amp;K36&amp;"&lt;/td&gt;&lt;td headers='patk'&gt;"&amp;L36&amp;"&lt;/td&gt;&lt;td headers='matk'&gt;"&amp;M36&amp;"&lt;/td&gt;&lt;td headers='pdef'&gt;"&amp;O36&amp;"&lt;/td&gt;&lt;td headers='mdef'&gt;"&amp;P36&amp;"&lt;/td&gt;&lt;td headers='dex'&gt;"&amp;Q36&amp;"&lt;/td&gt;&lt;td headers='agi'&gt;"&amp;R36&amp;"&lt;/td&gt;&lt;td headers='luck'&gt;"&amp;S36&amp;"&lt;/td&gt;&lt;td headers='aType'&gt;"&amp;T36&amp;IF(V36="","","&lt;br /&gt;"&amp;V36)&amp; "&lt;/td&gt;&lt;td headers='a.bonus'&gt;"&amp;U36&amp;IF(W36="","","&lt;br /&gt;"&amp;W36)&amp;"&lt;/td&gt;&lt;td headers='special'&gt;"&amp;Y36&amp;IF(AA36="","","&lt;br /&gt;"&amp;AA36)&amp;"&lt;/td&gt;&lt;td headers='sp.bonus'&gt;"&amp;Z36&amp;IF(AB36="","","&lt;br /&gt;"&amp;AB36)&amp;"&lt;/td&gt;&lt;td headers='others'&gt;"&amp;AC36&amp;"&lt;/td&gt;&lt;td headers='sinA'&gt;"&amp;AD36&amp;"&lt;/td&gt;&lt;td headers='sinB'&gt;"&amp;AE36&amp;"&lt;/td&gt;&lt;td headers='sinC'&gt;"&amp;AF36&amp;"&lt;/td&gt;&lt;td headers='sinD'&gt;"&amp;AG36&amp;"&lt;/td&gt;&lt;td headers='sinE'&gt;"&amp;AH36&amp;"&lt;/td&gt;&lt;td headers='sinF'&gt;"&amp;AI36&amp;"&lt;/td&gt;&lt;td headers='sinG'&gt;"&amp;AJ36&amp;"&lt;/td&gt;&lt;/tr&gt;"</f>
        <v>&lt;tr class='mmt ltd groupless'&gt;&lt;td headers='icon'&gt;&lt;a href='https://www.alchemistcodedb.com/jp/card/ts-envyria-belta-02'&gt;&lt;img src='resources/TS_ENVYRIA_BELTA_02.png' title='打ち上げる夏の思い出' /&gt;&lt;/a&gt;&lt;/td&gt;&lt;td headers='name'&gt;打ち上げる夏の思い出&lt;/td&gt;&lt;td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src='resources/ui/IT_TB_BIRTH_ENV.png'title='エンヴィリア Envylia' /&gt;&lt;/td&gt;&lt;td headers='group'&gt;&lt;/td&gt;&lt;td headers='score' id='m034'&gt;0&lt;/td&gt;&lt;td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36" s="30" t="str">
        <f t="shared" si="4"/>
        <v>document.getElementById('m034').innerHTML = (b0*0);</v>
      </c>
      <c r="AP36" s="34" t="str">
        <f t="shared" si="5"/>
        <v>m034</v>
      </c>
      <c r="AQ36" s="6" t="str">
        <f>IF(T36="","",VLOOKUP(T36,List!N$2:O$7,2,FALSE)&amp;"*"&amp;U36&amp;IF(V36="","","+"&amp;VLOOKUP(V36,List!N$2:O$7,2,FALSE)&amp;"*"&amp;W36&amp;"-"&amp;VLOOKUP(T36,List!N$2:O$7,2,FALSE)&amp;"*"&amp;VLOOKUP(V36,List!N$2:O$7,2,FALSE)&amp;"*"&amp;MIN(U36,W36)))&amp;IF(Y36="","",IF(T36="","","+")&amp;VLOOKUP(Y36,List!P$2:Q$14,2,FALSE)&amp;"*"&amp;Z36&amp;IF(AA36="","","+"&amp;VLOOKUP(AA36,List!P$2:Q$13,2,FALSE)))</f>
        <v/>
      </c>
    </row>
    <row r="37" spans="1:43" s="3" customFormat="1" ht="37.200000000000003" customHeight="1" x14ac:dyDescent="0.3">
      <c r="A37" s="3" t="s">
        <v>634</v>
      </c>
      <c r="C37" s="6" t="s">
        <v>636</v>
      </c>
      <c r="D37" s="3">
        <v>5</v>
      </c>
      <c r="F37" s="6"/>
      <c r="G37" s="15" t="s">
        <v>42</v>
      </c>
      <c r="H37" s="8" t="s">
        <v>43</v>
      </c>
      <c r="I37" s="8"/>
      <c r="J37" s="4">
        <f t="shared" si="0"/>
        <v>45</v>
      </c>
      <c r="K37" s="2">
        <v>70</v>
      </c>
      <c r="L37" s="2"/>
      <c r="M37" s="2"/>
      <c r="N37" s="2">
        <f t="shared" si="1"/>
        <v>0</v>
      </c>
      <c r="O37" s="2">
        <v>15</v>
      </c>
      <c r="P37" s="2"/>
      <c r="Q37" s="2"/>
      <c r="R37" s="2"/>
      <c r="S37" s="7"/>
      <c r="T37" s="3" t="s">
        <v>14</v>
      </c>
      <c r="U37" s="3">
        <v>15</v>
      </c>
      <c r="X37" s="3">
        <f t="shared" si="3"/>
        <v>15</v>
      </c>
      <c r="Z37" s="8"/>
      <c r="AB37" s="4"/>
      <c r="AC37" s="5"/>
      <c r="AD37" s="3">
        <v>30</v>
      </c>
      <c r="AI37" s="3">
        <v>30</v>
      </c>
      <c r="AK37" s="4">
        <f t="shared" si="2"/>
        <v>30</v>
      </c>
      <c r="AM37" s="22"/>
      <c r="AN37" s="30" t="str">
        <f>"&lt;tr class='mmt"&amp;IF(E37="活動"," ev",IF(E37="限定"," ltd",""))&amp;IF(H37=""," groupless'","'")&amp;"&gt;&lt;td headers='icon'&gt;&lt;a href='https://www.alchemistcodedb.com/jp/card/"&amp;SUBSTITUTE(SUBSTITUTE(LOWER(A37),"_","-"),".png","")&amp;"'&gt;&lt;img src='resources/"&amp;A37&amp;"' title='"&amp;C37&amp;"' /&gt;&lt;/a&gt;&lt;/td&gt;&lt;td headers='name'&gt;"&amp;C37&amp;"&lt;/td&gt;&lt;td headers='rank'&gt;"&amp;D37&amp;"&lt;/td&gt;&lt;td headers='remark'&gt;"&amp;IF(E37="活動","&lt;span class='event'&gt;活動&lt;/span&gt;",IF(E37="限定","&lt;span class='limited'&gt;限定&lt;/span&gt;",""))&amp;"&lt;/td&gt;&lt;td headers='origin'&gt;&lt;span class='originName'&gt;"&amp;SUBSTITUTE(G37,CHAR(10),"&lt;br /&gt;")&amp;"&lt;/span&gt;&lt;img class='originLogo' src='resources/ui/"&amp;VLOOKUP(G37,List!F:H,2,FALSE)&amp;"'title='"&amp;SUBSTITUTE(G37,CHAR(10)," ")&amp;"' /&gt;&lt;/td&gt;&lt;td headers='group'&gt;"&amp;IF(H37="","","&lt;span class='groupName'&gt;"&amp;SUBSTITUTE(H37,CHAR(10)," ")&amp;IF(I37="","","&lt;br /&gt;"&amp;SUBSTITUTE(I37,CHAR(10)," "))&amp;"&lt;/span&gt;&lt;img class='groupLogo' src='resources/ui/"&amp;VLOOKUP(H37,List!K:L,2,FALSE)&amp;"' title='"&amp;SUBSTITUTE(H37,CHAR(10)," ")&amp;"' /&gt;")&amp;IF(I37="","","&lt;img class='groupLogo' src='resources/ui/"&amp;VLOOKUP(I37,List!K:L,2,FALSE)&amp;"' title='"&amp;SUBSTITUTE(I37,CHAR(10)," ")&amp;"' /&gt;")&amp;"&lt;/td&gt;&lt;td headers='score' id='"&amp;AP37&amp;"'&gt;"&amp;J37&amp;"&lt;/td&gt;&lt;td headers='HP'&gt;"&amp;K37&amp;"&lt;/td&gt;&lt;td headers='patk'&gt;"&amp;L37&amp;"&lt;/td&gt;&lt;td headers='matk'&gt;"&amp;M37&amp;"&lt;/td&gt;&lt;td headers='pdef'&gt;"&amp;O37&amp;"&lt;/td&gt;&lt;td headers='mdef'&gt;"&amp;P37&amp;"&lt;/td&gt;&lt;td headers='dex'&gt;"&amp;Q37&amp;"&lt;/td&gt;&lt;td headers='agi'&gt;"&amp;R37&amp;"&lt;/td&gt;&lt;td headers='luck'&gt;"&amp;S37&amp;"&lt;/td&gt;&lt;td headers='aType'&gt;"&amp;T37&amp;IF(V37="","","&lt;br /&gt;"&amp;V37)&amp; "&lt;/td&gt;&lt;td headers='a.bonus'&gt;"&amp;U37&amp;IF(W37="","","&lt;br /&gt;"&amp;W37)&amp;"&lt;/td&gt;&lt;td headers='special'&gt;"&amp;Y37&amp;IF(AA37="","","&lt;br /&gt;"&amp;AA37)&amp;"&lt;/td&gt;&lt;td headers='sp.bonus'&gt;"&amp;Z37&amp;IF(AB37="","","&lt;br /&gt;"&amp;AB37)&amp;"&lt;/td&gt;&lt;td headers='others'&gt;"&amp;AC37&amp;"&lt;/td&gt;&lt;td headers='sinA'&gt;"&amp;AD37&amp;"&lt;/td&gt;&lt;td headers='sinB'&gt;"&amp;AE37&amp;"&lt;/td&gt;&lt;td headers='sinC'&gt;"&amp;AF37&amp;"&lt;/td&gt;&lt;td headers='sinD'&gt;"&amp;AG37&amp;"&lt;/td&gt;&lt;td headers='sinE'&gt;"&amp;AH37&amp;"&lt;/td&gt;&lt;td headers='sinF'&gt;"&amp;AI37&amp;"&lt;/td&gt;&lt;td headers='sinG'&gt;"&amp;AJ37&amp;"&lt;/td&gt;&lt;/tr&gt;"</f>
        <v>&lt;tr class='mmt'&gt;&lt;td headers='icon'&gt;&lt;a href='https://www.alchemistcodedb.com/jp/card/ts-envyria-bud-01'&gt;&lt;img src='resources/TS_ENVYRIA_BUD_01.png' title='揺るがぬ意志の剣' /&gt;&lt;/a&gt;&lt;/td&gt;&lt;td headers='name'&gt;揺るがぬ意志の剣&lt;/td&gt;&lt;td headers='rank'&gt;5&lt;/td&gt;&lt;td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class='groupName'&gt;蒼炎騎士団&lt;/span&gt;&lt;img class='groupLogo' src='resources/ui/subgroup_souenkishi.png' title='蒼炎騎士団' /&gt;&lt;/td&gt;&lt;td headers='score' id='m035'&gt;45&lt;/td&gt;&lt;td headers='HP'&gt;70&lt;/td&gt;&lt;td headers='patk'&gt;&lt;/td&gt;&lt;td headers='matk'&gt;&lt;/td&gt;&lt;td headers='pdef'&gt;15&lt;/td&gt;&lt;td headers='mdef'&gt;&lt;/td&gt;&lt;td headers='dex'&gt;&lt;/td&gt;&lt;td headers='agi'&gt;&lt;/td&gt;&lt;td headers='luck'&gt;&lt;/td&gt;&lt;td headers='aType'&gt;斬撃&lt;/td&gt;&lt;td headers='a.bonus'&gt;15&lt;/td&gt;&lt;td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O37" s="30" t="str">
        <f t="shared" si="4"/>
        <v>document.getElementById('m035').innerHTML = (b0*0) + (s0*30+s1*30+s6*30)+ (ex01*15);</v>
      </c>
      <c r="AP37" s="34" t="str">
        <f t="shared" si="5"/>
        <v>m035</v>
      </c>
      <c r="AQ37" s="6" t="str">
        <f>IF(T37="","",VLOOKUP(T37,List!N$2:O$7,2,FALSE)&amp;"*"&amp;U37&amp;IF(V37="","","+"&amp;VLOOKUP(V37,List!N$2:O$7,2,FALSE)&amp;"*"&amp;W37&amp;"-"&amp;VLOOKUP(T37,List!N$2:O$7,2,FALSE)&amp;"*"&amp;VLOOKUP(V37,List!N$2:O$7,2,FALSE)&amp;"*"&amp;MIN(U37,W37)))&amp;IF(Y37="","",IF(T37="","","+")&amp;VLOOKUP(Y37,List!P$2:Q$14,2,FALSE)&amp;"*"&amp;Z37&amp;IF(AA37="","","+"&amp;VLOOKUP(AA37,List!P$2:Q$13,2,FALSE)))</f>
        <v>ex01*15</v>
      </c>
    </row>
    <row r="38" spans="1:43" s="3" customFormat="1" ht="37.200000000000003" customHeight="1" x14ac:dyDescent="0.3">
      <c r="A38" s="3" t="s">
        <v>96</v>
      </c>
      <c r="C38" s="6" t="s">
        <v>97</v>
      </c>
      <c r="D38" s="3">
        <v>5</v>
      </c>
      <c r="F38" s="6"/>
      <c r="G38" s="15" t="s">
        <v>42</v>
      </c>
      <c r="H38" s="8" t="s">
        <v>68</v>
      </c>
      <c r="I38" s="8"/>
      <c r="J38" s="4">
        <f t="shared" si="0"/>
        <v>90</v>
      </c>
      <c r="K38" s="2">
        <v>50</v>
      </c>
      <c r="L38" s="2"/>
      <c r="M38" s="2"/>
      <c r="N38" s="2">
        <f t="shared" si="1"/>
        <v>0</v>
      </c>
      <c r="O38" s="2"/>
      <c r="P38" s="2"/>
      <c r="Q38" s="2"/>
      <c r="R38" s="2"/>
      <c r="S38" s="7"/>
      <c r="X38" s="3">
        <f t="shared" si="3"/>
        <v>0</v>
      </c>
      <c r="Y38" s="3" t="s">
        <v>475</v>
      </c>
      <c r="Z38" s="8">
        <v>30</v>
      </c>
      <c r="AB38" s="4"/>
      <c r="AC38" s="5" t="s">
        <v>485</v>
      </c>
      <c r="AI38" s="3">
        <v>60</v>
      </c>
      <c r="AK38" s="4">
        <f t="shared" si="2"/>
        <v>60</v>
      </c>
      <c r="AM38" s="22"/>
      <c r="AN38" s="30" t="str">
        <f>"&lt;tr class='mmt"&amp;IF(E38="活動"," ev",IF(E38="限定"," ltd",""))&amp;IF(H38=""," groupless'","'")&amp;"&gt;&lt;td headers='icon'&gt;&lt;a href='https://www.alchemistcodedb.com/jp/card/"&amp;SUBSTITUTE(SUBSTITUTE(LOWER(A38),"_","-"),".png","")&amp;"'&gt;&lt;img src='resources/"&amp;A38&amp;"' title='"&amp;C38&amp;"' /&gt;&lt;/a&gt;&lt;/td&gt;&lt;td headers='name'&gt;"&amp;C38&amp;"&lt;/td&gt;&lt;td headers='rank'&gt;"&amp;D38&amp;"&lt;/td&gt;&lt;td headers='remark'&gt;"&amp;IF(E38="活動","&lt;span class='event'&gt;活動&lt;/span&gt;",IF(E38="限定","&lt;span class='limited'&gt;限定&lt;/span&gt;",""))&amp;"&lt;/td&gt;&lt;td headers='origin'&gt;&lt;span class='originName'&gt;"&amp;SUBSTITUTE(G38,CHAR(10),"&lt;br /&gt;")&amp;"&lt;/span&gt;&lt;img class='originLogo' src='resources/ui/"&amp;VLOOKUP(G38,List!F:H,2,FALSE)&amp;"'title='"&amp;SUBSTITUTE(G38,CHAR(10)," ")&amp;"' /&gt;&lt;/td&gt;&lt;td headers='group'&gt;"&amp;IF(H38="","","&lt;span class='groupName'&gt;"&amp;SUBSTITUTE(H38,CHAR(10)," ")&amp;IF(I38="","","&lt;br /&gt;"&amp;SUBSTITUTE(I38,CHAR(10)," "))&amp;"&lt;/span&gt;&lt;img class='groupLogo' src='resources/ui/"&amp;VLOOKUP(H38,List!K:L,2,FALSE)&amp;"' title='"&amp;SUBSTITUTE(H38,CHAR(10)," ")&amp;"' /&gt;")&amp;IF(I38="","","&lt;img class='groupLogo' src='resources/ui/"&amp;VLOOKUP(I38,List!K:L,2,FALSE)&amp;"' title='"&amp;SUBSTITUTE(I38,CHAR(10)," ")&amp;"' /&gt;")&amp;"&lt;/td&gt;&lt;td headers='score' id='"&amp;AP38&amp;"'&gt;"&amp;J38&amp;"&lt;/td&gt;&lt;td headers='HP'&gt;"&amp;K38&amp;"&lt;/td&gt;&lt;td headers='patk'&gt;"&amp;L38&amp;"&lt;/td&gt;&lt;td headers='matk'&gt;"&amp;M38&amp;"&lt;/td&gt;&lt;td headers='pdef'&gt;"&amp;O38&amp;"&lt;/td&gt;&lt;td headers='mdef'&gt;"&amp;P38&amp;"&lt;/td&gt;&lt;td headers='dex'&gt;"&amp;Q38&amp;"&lt;/td&gt;&lt;td headers='agi'&gt;"&amp;R38&amp;"&lt;/td&gt;&lt;td headers='luck'&gt;"&amp;S38&amp;"&lt;/td&gt;&lt;td headers='aType'&gt;"&amp;T38&amp;IF(V38="","","&lt;br /&gt;"&amp;V38)&amp; "&lt;/td&gt;&lt;td headers='a.bonus'&gt;"&amp;U38&amp;IF(W38="","","&lt;br /&gt;"&amp;W38)&amp;"&lt;/td&gt;&lt;td headers='special'&gt;"&amp;Y38&amp;IF(AA38="","","&lt;br /&gt;"&amp;AA38)&amp;"&lt;/td&gt;&lt;td headers='sp.bonus'&gt;"&amp;Z38&amp;IF(AB38="","","&lt;br /&gt;"&amp;AB38)&amp;"&lt;/td&gt;&lt;td headers='others'&gt;"&amp;AC38&amp;"&lt;/td&gt;&lt;td headers='sinA'&gt;"&amp;AD38&amp;"&lt;/td&gt;&lt;td headers='sinB'&gt;"&amp;AE38&amp;"&lt;/td&gt;&lt;td headers='sinC'&gt;"&amp;AF38&amp;"&lt;/td&gt;&lt;td headers='sinD'&gt;"&amp;AG38&amp;"&lt;/td&gt;&lt;td headers='sinE'&gt;"&amp;AH38&amp;"&lt;/td&gt;&lt;td headers='sinF'&gt;"&amp;AI38&amp;"&lt;/td&gt;&lt;td headers='sinG'&gt;"&amp;AJ38&amp;"&lt;/td&gt;&lt;/tr&gt;"</f>
        <v>&lt;tr class='mmt'&gt;&lt;td headers='icon'&gt;&lt;a href='https://www.alchemistcodedb.com/jp/card/ts-envyria-canon-01'&gt;&lt;img src='resources/TS_ENVYRIA_CANON_01.png' title='継承されし大陸の正義' /&gt;&lt;/a&gt;&lt;/td&gt;&lt;td headers='name'&gt;継承されし大陸の正義&lt;/td&gt;&lt;td headers='rank'&gt;5&lt;/td&gt;&lt;td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id='m036'&gt;90&lt;/td&gt;&lt;td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headers='special'&gt;闇属性&lt;/td&gt;&lt;td headers='sp.bonus'&gt;30&lt;/td&gt;&lt;td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O38" s="30" t="str">
        <f t="shared" si="4"/>
        <v>document.getElementById('m036').innerHTML = (b0*0) + (s0*60+s6*60)+ (ex11*30);</v>
      </c>
      <c r="AP38" s="34" t="str">
        <f t="shared" si="5"/>
        <v>m036</v>
      </c>
      <c r="AQ38" s="6" t="str">
        <f>IF(T38="","",VLOOKUP(T38,List!N$2:O$7,2,FALSE)&amp;"*"&amp;U38&amp;IF(V38="","","+"&amp;VLOOKUP(V38,List!N$2:O$7,2,FALSE)&amp;"*"&amp;W38&amp;"-"&amp;VLOOKUP(T38,List!N$2:O$7,2,FALSE)&amp;"*"&amp;VLOOKUP(V38,List!N$2:O$7,2,FALSE)&amp;"*"&amp;MIN(U38,W38)))&amp;IF(Y38="","",IF(T38="","","+")&amp;VLOOKUP(Y38,List!P$2:Q$14,2,FALSE)&amp;"*"&amp;Z38&amp;IF(AA38="","","+"&amp;VLOOKUP(AA38,List!P$2:Q$13,2,FALSE)))</f>
        <v>ex11*30</v>
      </c>
    </row>
    <row r="39" spans="1:43" s="3" customFormat="1" ht="37.200000000000003" customHeight="1" x14ac:dyDescent="0.3">
      <c r="A39" s="3" t="s">
        <v>583</v>
      </c>
      <c r="C39" s="6" t="s">
        <v>584</v>
      </c>
      <c r="D39" s="3">
        <v>5</v>
      </c>
      <c r="E39" s="3" t="s">
        <v>39</v>
      </c>
      <c r="F39" s="6"/>
      <c r="G39" s="15" t="s">
        <v>42</v>
      </c>
      <c r="H39" s="8" t="s">
        <v>68</v>
      </c>
      <c r="I39" s="8"/>
      <c r="J39" s="4">
        <f t="shared" si="0"/>
        <v>60</v>
      </c>
      <c r="K39" s="2">
        <v>60</v>
      </c>
      <c r="L39" s="2">
        <v>20</v>
      </c>
      <c r="M39" s="2">
        <v>20</v>
      </c>
      <c r="N39" s="2">
        <f t="shared" si="1"/>
        <v>20</v>
      </c>
      <c r="O39" s="2"/>
      <c r="P39" s="2"/>
      <c r="Q39" s="2"/>
      <c r="R39" s="2"/>
      <c r="S39" s="7"/>
      <c r="X39" s="3">
        <f t="shared" si="3"/>
        <v>0</v>
      </c>
      <c r="Z39" s="8"/>
      <c r="AB39" s="4"/>
      <c r="AC39" s="5"/>
      <c r="AD39" s="3">
        <v>20</v>
      </c>
      <c r="AI39" s="3">
        <v>40</v>
      </c>
      <c r="AK39" s="4">
        <f t="shared" si="2"/>
        <v>40</v>
      </c>
      <c r="AM39" s="22"/>
      <c r="AN39" s="30" t="str">
        <f>"&lt;tr class='mmt"&amp;IF(E39="活動"," ev",IF(E39="限定"," ltd",""))&amp;IF(H39=""," groupless'","'")&amp;"&gt;&lt;td headers='icon'&gt;&lt;a href='https://www.alchemistcodedb.com/jp/card/"&amp;SUBSTITUTE(SUBSTITUTE(LOWER(A39),"_","-"),".png","")&amp;"'&gt;&lt;img src='resources/"&amp;A39&amp;"' title='"&amp;C39&amp;"' /&gt;&lt;/a&gt;&lt;/td&gt;&lt;td headers='name'&gt;"&amp;C39&amp;"&lt;/td&gt;&lt;td headers='rank'&gt;"&amp;D39&amp;"&lt;/td&gt;&lt;td headers='remark'&gt;"&amp;IF(E39="活動","&lt;span class='event'&gt;活動&lt;/span&gt;",IF(E39="限定","&lt;span class='limited'&gt;限定&lt;/span&gt;",""))&amp;"&lt;/td&gt;&lt;td headers='origin'&gt;&lt;span class='originName'&gt;"&amp;SUBSTITUTE(G39,CHAR(10),"&lt;br /&gt;")&amp;"&lt;/span&gt;&lt;img class='originLogo' src='resources/ui/"&amp;VLOOKUP(G39,List!F:H,2,FALSE)&amp;"'title='"&amp;SUBSTITUTE(G39,CHAR(10)," ")&amp;"' /&gt;&lt;/td&gt;&lt;td headers='group'&gt;"&amp;IF(H39="","","&lt;span class='groupName'&gt;"&amp;SUBSTITUTE(H39,CHAR(10)," ")&amp;IF(I39="","","&lt;br /&gt;"&amp;SUBSTITUTE(I39,CHAR(10)," "))&amp;"&lt;/span&gt;&lt;img class='groupLogo' src='resources/ui/"&amp;VLOOKUP(H39,List!K:L,2,FALSE)&amp;"' title='"&amp;SUBSTITUTE(H39,CHAR(10)," ")&amp;"' /&gt;")&amp;IF(I39="","","&lt;img class='groupLogo' src='resources/ui/"&amp;VLOOKUP(I39,List!K:L,2,FALSE)&amp;"' title='"&amp;SUBSTITUTE(I39,CHAR(10)," ")&amp;"' /&gt;")&amp;"&lt;/td&gt;&lt;td headers='score' id='"&amp;AP39&amp;"'&gt;"&amp;J39&amp;"&lt;/td&gt;&lt;td headers='HP'&gt;"&amp;K39&amp;"&lt;/td&gt;&lt;td headers='patk'&gt;"&amp;L39&amp;"&lt;/td&gt;&lt;td headers='matk'&gt;"&amp;M39&amp;"&lt;/td&gt;&lt;td headers='pdef'&gt;"&amp;O39&amp;"&lt;/td&gt;&lt;td headers='mdef'&gt;"&amp;P39&amp;"&lt;/td&gt;&lt;td headers='dex'&gt;"&amp;Q39&amp;"&lt;/td&gt;&lt;td headers='agi'&gt;"&amp;R39&amp;"&lt;/td&gt;&lt;td headers='luck'&gt;"&amp;S39&amp;"&lt;/td&gt;&lt;td headers='aType'&gt;"&amp;T39&amp;IF(V39="","","&lt;br /&gt;"&amp;V39)&amp; "&lt;/td&gt;&lt;td headers='a.bonus'&gt;"&amp;U39&amp;IF(W39="","","&lt;br /&gt;"&amp;W39)&amp;"&lt;/td&gt;&lt;td headers='special'&gt;"&amp;Y39&amp;IF(AA39="","","&lt;br /&gt;"&amp;AA39)&amp;"&lt;/td&gt;&lt;td headers='sp.bonus'&gt;"&amp;Z39&amp;IF(AB39="","","&lt;br /&gt;"&amp;AB39)&amp;"&lt;/td&gt;&lt;td headers='others'&gt;"&amp;AC39&amp;"&lt;/td&gt;&lt;td headers='sinA'&gt;"&amp;AD39&amp;"&lt;/td&gt;&lt;td headers='sinB'&gt;"&amp;AE39&amp;"&lt;/td&gt;&lt;td headers='sinC'&gt;"&amp;AF39&amp;"&lt;/td&gt;&lt;td headers='sinD'&gt;"&amp;AG39&amp;"&lt;/td&gt;&lt;td headers='sinE'&gt;"&amp;AH39&amp;"&lt;/td&gt;&lt;td headers='sinF'&gt;"&amp;AI39&amp;"&lt;/td&gt;&lt;td headers='sinG'&gt;"&amp;AJ39&amp;"&lt;/td&gt;&lt;/tr&gt;"</f>
        <v>&lt;tr class='mmt ltd'&gt;&lt;td headers='icon'&gt;&lt;a href='https://www.alchemistcodedb.com/jp/card/ts-envyria-canon-02'&gt;&lt;img src='resources/TS_ENVYRIA_CANON_02.png' title='託されし世界を導く光' /&gt;&lt;/a&gt;&lt;/td&gt;&lt;td headers='name'&gt;託されし世界を導く光&lt;/td&gt;&lt;td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id='m037'&gt;60&lt;/td&gt;&lt;td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O39" s="30" t="str">
        <f t="shared" si="4"/>
        <v>document.getElementById('m037').innerHTML = (b0*20+b1*20+b2*20) + (s0*40+s1*20+s6*40);</v>
      </c>
      <c r="AP39" s="34" t="str">
        <f t="shared" si="5"/>
        <v>m037</v>
      </c>
      <c r="AQ39" s="6" t="str">
        <f>IF(T39="","",VLOOKUP(T39,List!N$2:O$7,2,FALSE)&amp;"*"&amp;U39&amp;IF(V39="","","+"&amp;VLOOKUP(V39,List!N$2:O$7,2,FALSE)&amp;"*"&amp;W39&amp;"-"&amp;VLOOKUP(T39,List!N$2:O$7,2,FALSE)&amp;"*"&amp;VLOOKUP(V39,List!N$2:O$7,2,FALSE)&amp;"*"&amp;MIN(U39,W39)))&amp;IF(Y39="","",IF(T39="","","+")&amp;VLOOKUP(Y39,List!P$2:Q$14,2,FALSE)&amp;"*"&amp;Z39&amp;IF(AA39="","","+"&amp;VLOOKUP(AA39,List!P$2:Q$13,2,FALSE)))</f>
        <v/>
      </c>
    </row>
    <row r="40" spans="1:43" s="3" customFormat="1" ht="37.200000000000003" customHeight="1" x14ac:dyDescent="0.3">
      <c r="A40" s="3" t="s">
        <v>742</v>
      </c>
      <c r="C40" s="6" t="s">
        <v>752</v>
      </c>
      <c r="D40" s="3">
        <v>5</v>
      </c>
      <c r="E40" s="3" t="s">
        <v>39</v>
      </c>
      <c r="F40" s="6"/>
      <c r="G40" s="15" t="s">
        <v>42</v>
      </c>
      <c r="H40" s="8" t="s">
        <v>753</v>
      </c>
      <c r="I40" s="8"/>
      <c r="J40" s="4">
        <f t="shared" si="0"/>
        <v>70</v>
      </c>
      <c r="K40" s="2">
        <v>50</v>
      </c>
      <c r="L40" s="2"/>
      <c r="M40" s="2"/>
      <c r="N40" s="2">
        <f t="shared" si="1"/>
        <v>0</v>
      </c>
      <c r="O40" s="2"/>
      <c r="P40" s="2"/>
      <c r="Q40" s="2"/>
      <c r="R40" s="2">
        <v>5</v>
      </c>
      <c r="S40" s="7"/>
      <c r="T40" s="3" t="s">
        <v>14</v>
      </c>
      <c r="U40" s="3">
        <v>30</v>
      </c>
      <c r="X40" s="3">
        <f t="shared" si="3"/>
        <v>30</v>
      </c>
      <c r="Z40" s="8"/>
      <c r="AB40" s="4"/>
      <c r="AC40" s="5" t="s">
        <v>756</v>
      </c>
      <c r="AD40" s="3">
        <v>20</v>
      </c>
      <c r="AI40" s="3">
        <v>40</v>
      </c>
      <c r="AK40" s="4">
        <f t="shared" si="2"/>
        <v>40</v>
      </c>
      <c r="AM40" s="22"/>
      <c r="AN40" s="30" t="str">
        <f>"&lt;tr class='mmt"&amp;IF(E40="活動"," ev",IF(E40="限定"," ltd",""))&amp;IF(H40=""," groupless'","'")&amp;"&gt;&lt;td headers='icon'&gt;&lt;a href='https://www.alchemistcodedb.com/jp/card/"&amp;SUBSTITUTE(SUBSTITUTE(LOWER(A40),"_","-"),".png","")&amp;"'&gt;&lt;img src='resources/"&amp;A40&amp;"' title='"&amp;C40&amp;"' /&gt;&lt;/a&gt;&lt;/td&gt;&lt;td headers='name'&gt;"&amp;C40&amp;"&lt;/td&gt;&lt;td headers='rank'&gt;"&amp;D40&amp;"&lt;/td&gt;&lt;td headers='remark'&gt;"&amp;IF(E40="活動","&lt;span class='event'&gt;活動&lt;/span&gt;",IF(E40="限定","&lt;span class='limited'&gt;限定&lt;/span&gt;",""))&amp;"&lt;/td&gt;&lt;td headers='origin'&gt;&lt;span class='originName'&gt;"&amp;SUBSTITUTE(G40,CHAR(10),"&lt;br /&gt;")&amp;"&lt;/span&gt;&lt;img class='originLogo' src='resources/ui/"&amp;VLOOKUP(G40,List!F:H,2,FALSE)&amp;"'title='"&amp;SUBSTITUTE(G40,CHAR(10)," ")&amp;"' /&gt;&lt;/td&gt;&lt;td headers='group'&gt;"&amp;IF(H40="","","&lt;span class='groupName'&gt;"&amp;SUBSTITUTE(H40,CHAR(10)," ")&amp;IF(I40="","","&lt;br /&gt;"&amp;SUBSTITUTE(I40,CHAR(10)," "))&amp;"&lt;/span&gt;&lt;img class='groupLogo' src='resources/ui/"&amp;VLOOKUP(H40,List!K:L,2,FALSE)&amp;"' title='"&amp;SUBSTITUTE(H40,CHAR(10)," ")&amp;"' /&gt;")&amp;IF(I40="","","&lt;img class='groupLogo' src='resources/ui/"&amp;VLOOKUP(I40,List!K:L,2,FALSE)&amp;"' title='"&amp;SUBSTITUTE(I40,CHAR(10)," ")&amp;"' /&gt;")&amp;"&lt;/td&gt;&lt;td headers='score' id='"&amp;AP40&amp;"'&gt;"&amp;J40&amp;"&lt;/td&gt;&lt;td headers='HP'&gt;"&amp;K40&amp;"&lt;/td&gt;&lt;td headers='patk'&gt;"&amp;L40&amp;"&lt;/td&gt;&lt;td headers='matk'&gt;"&amp;M40&amp;"&lt;/td&gt;&lt;td headers='pdef'&gt;"&amp;O40&amp;"&lt;/td&gt;&lt;td headers='mdef'&gt;"&amp;P40&amp;"&lt;/td&gt;&lt;td headers='dex'&gt;"&amp;Q40&amp;"&lt;/td&gt;&lt;td headers='agi'&gt;"&amp;R40&amp;"&lt;/td&gt;&lt;td headers='luck'&gt;"&amp;S40&amp;"&lt;/td&gt;&lt;td headers='aType'&gt;"&amp;T40&amp;IF(V40="","","&lt;br /&gt;"&amp;V40)&amp; "&lt;/td&gt;&lt;td headers='a.bonus'&gt;"&amp;U40&amp;IF(W40="","","&lt;br /&gt;"&amp;W40)&amp;"&lt;/td&gt;&lt;td headers='special'&gt;"&amp;Y40&amp;IF(AA40="","","&lt;br /&gt;"&amp;AA40)&amp;"&lt;/td&gt;&lt;td headers='sp.bonus'&gt;"&amp;Z40&amp;IF(AB40="","","&lt;br /&gt;"&amp;AB40)&amp;"&lt;/td&gt;&lt;td headers='others'&gt;"&amp;AC40&amp;"&lt;/td&gt;&lt;td headers='sinA'&gt;"&amp;AD40&amp;"&lt;/td&gt;&lt;td headers='sinB'&gt;"&amp;AE40&amp;"&lt;/td&gt;&lt;td headers='sinC'&gt;"&amp;AF40&amp;"&lt;/td&gt;&lt;td headers='sinD'&gt;"&amp;AG40&amp;"&lt;/td&gt;&lt;td headers='sinE'&gt;"&amp;AH40&amp;"&lt;/td&gt;&lt;td headers='sinF'&gt;"&amp;AI40&amp;"&lt;/td&gt;&lt;td headers='sinG'&gt;"&amp;AJ40&amp;"&lt;/td&gt;&lt;/tr&gt;"</f>
        <v>&lt;tr class='mmt ltd'&gt;&lt;td headers='icon'&gt;&lt;a href='https://www.alchemistcodedb.com/jp/card/ts-envyria-celes-01'&gt;&lt;img src='resources/TS_ENVYRIA_CELES_01.png' title='双つの希望、その日常' /&gt;&lt;/a&gt;&lt;/td&gt;&lt;td headers='name'&gt;双つの希望、その日常&lt;/td&gt;&lt;td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class='groupName'&gt;鬼掃隊“刃狐”&lt;/span&gt;&lt;img class='groupLogo' src='resources/ui/subgroup_jinko_member.png' title='鬼掃隊“刃狐”' /&gt;&lt;/td&gt;&lt;td headers='score' id='m038'&gt;70&lt;/td&gt;&lt;td headers='HP'&gt;50&lt;/td&gt;&lt;td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headers='aType'&gt;斬撃&lt;/td&gt;&lt;td headers='a.bonus'&gt;30&lt;/td&gt;&lt;td headers='special'&gt;&lt;/td&gt;&lt;td headers='sp.bonus'&gt;&lt;/td&gt;&lt;td headers='others'&gt;会心+15%&lt;/td&gt;&lt;td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O40" s="30" t="str">
        <f t="shared" si="4"/>
        <v>document.getElementById('m038').innerHTML = (b0*0) + (s0*40+s1*20+s6*40)+ (ex01*30);</v>
      </c>
      <c r="AP40" s="34" t="str">
        <f t="shared" si="5"/>
        <v>m038</v>
      </c>
      <c r="AQ40" s="6" t="str">
        <f>IF(T40="","",VLOOKUP(T40,List!N$2:O$7,2,FALSE)&amp;"*"&amp;U40&amp;IF(V40="","","+"&amp;VLOOKUP(V40,List!N$2:O$7,2,FALSE)&amp;"*"&amp;W40&amp;"-"&amp;VLOOKUP(T40,List!N$2:O$7,2,FALSE)&amp;"*"&amp;VLOOKUP(V40,List!N$2:O$7,2,FALSE)&amp;"*"&amp;MIN(U40,W40)))&amp;IF(Y40="","",IF(T40="","","+")&amp;VLOOKUP(Y40,List!P$2:Q$14,2,FALSE)&amp;"*"&amp;Z40&amp;IF(AA40="","","+"&amp;VLOOKUP(AA40,List!P$2:Q$13,2,FALSE)))</f>
        <v>ex01*30</v>
      </c>
    </row>
    <row r="41" spans="1:43" s="3" customFormat="1" ht="37.200000000000003" customHeight="1" x14ac:dyDescent="0.3">
      <c r="A41" s="3" t="s">
        <v>98</v>
      </c>
      <c r="C41" s="6" t="s">
        <v>99</v>
      </c>
      <c r="D41" s="3">
        <v>5</v>
      </c>
      <c r="F41" s="6"/>
      <c r="G41" s="15" t="s">
        <v>42</v>
      </c>
      <c r="H41" s="8" t="s">
        <v>100</v>
      </c>
      <c r="I41" s="8"/>
      <c r="J41" s="4">
        <f t="shared" si="0"/>
        <v>40</v>
      </c>
      <c r="K41" s="2">
        <v>40</v>
      </c>
      <c r="L41" s="2"/>
      <c r="M41" s="2"/>
      <c r="N41" s="2">
        <f t="shared" si="1"/>
        <v>0</v>
      </c>
      <c r="O41" s="2">
        <v>60</v>
      </c>
      <c r="P41" s="2"/>
      <c r="Q41" s="2"/>
      <c r="R41" s="2"/>
      <c r="S41" s="7"/>
      <c r="X41" s="3">
        <f t="shared" si="3"/>
        <v>0</v>
      </c>
      <c r="Z41" s="8"/>
      <c r="AB41" s="4"/>
      <c r="AC41" s="5"/>
      <c r="AH41" s="3">
        <v>40</v>
      </c>
      <c r="AI41" s="3">
        <v>20</v>
      </c>
      <c r="AK41" s="4">
        <f t="shared" si="2"/>
        <v>40</v>
      </c>
      <c r="AM41" s="22"/>
      <c r="AN41" s="30" t="str">
        <f>"&lt;tr class='mmt"&amp;IF(E41="活動"," ev",IF(E41="限定"," ltd",""))&amp;IF(H41=""," groupless'","'")&amp;"&gt;&lt;td headers='icon'&gt;&lt;a href='https://www.alchemistcodedb.com/jp/card/"&amp;SUBSTITUTE(SUBSTITUTE(LOWER(A41),"_","-"),".png","")&amp;"'&gt;&lt;img src='resources/"&amp;A41&amp;"' title='"&amp;C41&amp;"' /&gt;&lt;/a&gt;&lt;/td&gt;&lt;td headers='name'&gt;"&amp;C41&amp;"&lt;/td&gt;&lt;td headers='rank'&gt;"&amp;D41&amp;"&lt;/td&gt;&lt;td headers='remark'&gt;"&amp;IF(E41="活動","&lt;span class='event'&gt;活動&lt;/span&gt;",IF(E41="限定","&lt;span class='limited'&gt;限定&lt;/span&gt;",""))&amp;"&lt;/td&gt;&lt;td headers='origin'&gt;&lt;span class='originName'&gt;"&amp;SUBSTITUTE(G41,CHAR(10),"&lt;br /&gt;")&amp;"&lt;/span&gt;&lt;img class='originLogo' src='resources/ui/"&amp;VLOOKUP(G41,List!F:H,2,FALSE)&amp;"'title='"&amp;SUBSTITUTE(G41,CHAR(10)," ")&amp;"' /&gt;&lt;/td&gt;&lt;td headers='group'&gt;"&amp;IF(H41="","","&lt;span class='groupName'&gt;"&amp;SUBSTITUTE(H41,CHAR(10)," ")&amp;IF(I41="","","&lt;br /&gt;"&amp;SUBSTITUTE(I41,CHAR(10)," "))&amp;"&lt;/span&gt;&lt;img class='groupLogo' src='resources/ui/"&amp;VLOOKUP(H41,List!K:L,2,FALSE)&amp;"' title='"&amp;SUBSTITUTE(H41,CHAR(10)," ")&amp;"' /&gt;")&amp;IF(I41="","","&lt;img class='groupLogo' src='resources/ui/"&amp;VLOOKUP(I41,List!K:L,2,FALSE)&amp;"' title='"&amp;SUBSTITUTE(I41,CHAR(10)," ")&amp;"' /&gt;")&amp;"&lt;/td&gt;&lt;td headers='score' id='"&amp;AP41&amp;"'&gt;"&amp;J41&amp;"&lt;/td&gt;&lt;td headers='HP'&gt;"&amp;K41&amp;"&lt;/td&gt;&lt;td headers='patk'&gt;"&amp;L41&amp;"&lt;/td&gt;&lt;td headers='matk'&gt;"&amp;M41&amp;"&lt;/td&gt;&lt;td headers='pdef'&gt;"&amp;O41&amp;"&lt;/td&gt;&lt;td headers='mdef'&gt;"&amp;P41&amp;"&lt;/td&gt;&lt;td headers='dex'&gt;"&amp;Q41&amp;"&lt;/td&gt;&lt;td headers='agi'&gt;"&amp;R41&amp;"&lt;/td&gt;&lt;td headers='luck'&gt;"&amp;S41&amp;"&lt;/td&gt;&lt;td headers='aType'&gt;"&amp;T41&amp;IF(V41="","","&lt;br /&gt;"&amp;V41)&amp; "&lt;/td&gt;&lt;td headers='a.bonus'&gt;"&amp;U41&amp;IF(W41="","","&lt;br /&gt;"&amp;W41)&amp;"&lt;/td&gt;&lt;td headers='special'&gt;"&amp;Y41&amp;IF(AA41="","","&lt;br /&gt;"&amp;AA41)&amp;"&lt;/td&gt;&lt;td headers='sp.bonus'&gt;"&amp;Z41&amp;IF(AB41="","","&lt;br /&gt;"&amp;AB41)&amp;"&lt;/td&gt;&lt;td headers='others'&gt;"&amp;AC41&amp;"&lt;/td&gt;&lt;td headers='sinA'&gt;"&amp;AD41&amp;"&lt;/td&gt;&lt;td headers='sinB'&gt;"&amp;AE41&amp;"&lt;/td&gt;&lt;td headers='sinC'&gt;"&amp;AF41&amp;"&lt;/td&gt;&lt;td headers='sinD'&gt;"&amp;AG41&amp;"&lt;/td&gt;&lt;td headers='sinE'&gt;"&amp;AH41&amp;"&lt;/td&gt;&lt;td headers='sinF'&gt;"&amp;AI41&amp;"&lt;/td&gt;&lt;td headers='sinG'&gt;"&amp;AJ41&amp;"&lt;/td&gt;&lt;/tr&gt;"</f>
        <v>&lt;tr class='mmt'&gt;&lt;td headers='icon'&gt;&lt;a href='https://www.alchemistcodedb.com/jp/card/ts-envyria-cloe-01'&gt;&lt;img src='resources/TS_ENVYRIA_CLOE_01.png' title='圧倒的敗北' /&gt;&lt;/a&gt;&lt;/td&gt;&lt;td headers='name'&gt;圧倒的敗北&lt;/td&gt;&lt;td headers='rank'&gt;5&lt;/td&gt;&lt;td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class='groupName'&gt;緋炎騎士団&lt;/span&gt;&lt;img class='groupLogo' src='resources/ui/subgroup_hienkishi.png' title='緋炎騎士団' /&gt;&lt;/td&gt;&lt;td headers='score' id='m039'&gt;40&lt;/td&gt;&lt;td headers='HP'&gt;40&lt;/td&gt;&lt;td headers='patk'&gt;&lt;/td&gt;&lt;td headers='matk'&gt;&lt;/td&gt;&lt;td headers='pdef'&gt;60&lt;/td&gt;&lt;td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O41" s="30" t="str">
        <f t="shared" si="4"/>
        <v>document.getElementById('m039').innerHTML = (b0*0) + (s0*40+s5*40+s6*20);</v>
      </c>
      <c r="AP41" s="34" t="str">
        <f t="shared" si="5"/>
        <v>m039</v>
      </c>
      <c r="AQ41" s="6" t="str">
        <f>IF(T41="","",VLOOKUP(T41,List!N$2:O$7,2,FALSE)&amp;"*"&amp;U41&amp;IF(V41="","","+"&amp;VLOOKUP(V41,List!N$2:O$7,2,FALSE)&amp;"*"&amp;W41&amp;"-"&amp;VLOOKUP(T41,List!N$2:O$7,2,FALSE)&amp;"*"&amp;VLOOKUP(V41,List!N$2:O$7,2,FALSE)&amp;"*"&amp;MIN(U41,W41)))&amp;IF(Y41="","",IF(T41="","","+")&amp;VLOOKUP(Y41,List!P$2:Q$14,2,FALSE)&amp;"*"&amp;Z41&amp;IF(AA41="","","+"&amp;VLOOKUP(AA41,List!P$2:Q$13,2,FALSE)))</f>
        <v/>
      </c>
    </row>
    <row r="42" spans="1:43" s="3" customFormat="1" ht="37.200000000000003" customHeight="1" x14ac:dyDescent="0.3">
      <c r="A42" s="3" t="s">
        <v>650</v>
      </c>
      <c r="C42" s="6" t="s">
        <v>652</v>
      </c>
      <c r="D42" s="3">
        <v>5</v>
      </c>
      <c r="F42" s="6"/>
      <c r="G42" s="15" t="s">
        <v>42</v>
      </c>
      <c r="H42" s="8" t="s">
        <v>100</v>
      </c>
      <c r="I42" s="8"/>
      <c r="J42" s="4">
        <f t="shared" si="0"/>
        <v>70</v>
      </c>
      <c r="K42" s="2">
        <v>40</v>
      </c>
      <c r="L42" s="2"/>
      <c r="M42" s="2"/>
      <c r="N42" s="2">
        <f t="shared" si="1"/>
        <v>0</v>
      </c>
      <c r="O42" s="2">
        <v>30</v>
      </c>
      <c r="P42" s="2"/>
      <c r="Q42" s="2"/>
      <c r="R42" s="2"/>
      <c r="S42" s="7"/>
      <c r="T42" s="3" t="s">
        <v>14</v>
      </c>
      <c r="U42" s="3">
        <v>30</v>
      </c>
      <c r="X42" s="3">
        <f t="shared" si="3"/>
        <v>30</v>
      </c>
      <c r="Z42" s="8"/>
      <c r="AB42" s="4"/>
      <c r="AC42" s="5"/>
      <c r="AH42" s="3">
        <v>40</v>
      </c>
      <c r="AI42" s="3">
        <v>20</v>
      </c>
      <c r="AK42" s="4">
        <f t="shared" si="2"/>
        <v>40</v>
      </c>
      <c r="AM42" s="22"/>
      <c r="AN42" s="30" t="str">
        <f>"&lt;tr class='mmt"&amp;IF(E42="活動"," ev",IF(E42="限定"," ltd",""))&amp;IF(H42=""," groupless'","'")&amp;"&gt;&lt;td headers='icon'&gt;&lt;a href='https://www.alchemistcodedb.com/jp/card/"&amp;SUBSTITUTE(SUBSTITUTE(LOWER(A42),"_","-"),".png","")&amp;"'&gt;&lt;img src='resources/"&amp;A42&amp;"' title='"&amp;C42&amp;"' /&gt;&lt;/a&gt;&lt;/td&gt;&lt;td headers='name'&gt;"&amp;C42&amp;"&lt;/td&gt;&lt;td headers='rank'&gt;"&amp;D42&amp;"&lt;/td&gt;&lt;td headers='remark'&gt;"&amp;IF(E42="活動","&lt;span class='event'&gt;活動&lt;/span&gt;",IF(E42="限定","&lt;span class='limited'&gt;限定&lt;/span&gt;",""))&amp;"&lt;/td&gt;&lt;td headers='origin'&gt;&lt;span class='originName'&gt;"&amp;SUBSTITUTE(G42,CHAR(10),"&lt;br /&gt;")&amp;"&lt;/span&gt;&lt;img class='originLogo' src='resources/ui/"&amp;VLOOKUP(G42,List!F:H,2,FALSE)&amp;"'title='"&amp;SUBSTITUTE(G42,CHAR(10)," ")&amp;"' /&gt;&lt;/td&gt;&lt;td headers='group'&gt;"&amp;IF(H42="","","&lt;span class='groupName'&gt;"&amp;SUBSTITUTE(H42,CHAR(10)," ")&amp;IF(I42="","","&lt;br /&gt;"&amp;SUBSTITUTE(I42,CHAR(10)," "))&amp;"&lt;/span&gt;&lt;img class='groupLogo' src='resources/ui/"&amp;VLOOKUP(H42,List!K:L,2,FALSE)&amp;"' title='"&amp;SUBSTITUTE(H42,CHAR(10)," ")&amp;"' /&gt;")&amp;IF(I42="","","&lt;img class='groupLogo' src='resources/ui/"&amp;VLOOKUP(I42,List!K:L,2,FALSE)&amp;"' title='"&amp;SUBSTITUTE(I42,CHAR(10)," ")&amp;"' /&gt;")&amp;"&lt;/td&gt;&lt;td headers='score' id='"&amp;AP42&amp;"'&gt;"&amp;J42&amp;"&lt;/td&gt;&lt;td headers='HP'&gt;"&amp;K42&amp;"&lt;/td&gt;&lt;td headers='patk'&gt;"&amp;L42&amp;"&lt;/td&gt;&lt;td headers='matk'&gt;"&amp;M42&amp;"&lt;/td&gt;&lt;td headers='pdef'&gt;"&amp;O42&amp;"&lt;/td&gt;&lt;td headers='mdef'&gt;"&amp;P42&amp;"&lt;/td&gt;&lt;td headers='dex'&gt;"&amp;Q42&amp;"&lt;/td&gt;&lt;td headers='agi'&gt;"&amp;R42&amp;"&lt;/td&gt;&lt;td headers='luck'&gt;"&amp;S42&amp;"&lt;/td&gt;&lt;td headers='aType'&gt;"&amp;T42&amp;IF(V42="","","&lt;br /&gt;"&amp;V42)&amp; "&lt;/td&gt;&lt;td headers='a.bonus'&gt;"&amp;U42&amp;IF(W42="","","&lt;br /&gt;"&amp;W42)&amp;"&lt;/td&gt;&lt;td headers='special'&gt;"&amp;Y42&amp;IF(AA42="","","&lt;br /&gt;"&amp;AA42)&amp;"&lt;/td&gt;&lt;td headers='sp.bonus'&gt;"&amp;Z42&amp;IF(AB42="","","&lt;br /&gt;"&amp;AB42)&amp;"&lt;/td&gt;&lt;td headers='others'&gt;"&amp;AC42&amp;"&lt;/td&gt;&lt;td headers='sinA'&gt;"&amp;AD42&amp;"&lt;/td&gt;&lt;td headers='sinB'&gt;"&amp;AE42&amp;"&lt;/td&gt;&lt;td headers='sinC'&gt;"&amp;AF42&amp;"&lt;/td&gt;&lt;td headers='sinD'&gt;"&amp;AG42&amp;"&lt;/td&gt;&lt;td headers='sinE'&gt;"&amp;AH42&amp;"&lt;/td&gt;&lt;td headers='sinF'&gt;"&amp;AI42&amp;"&lt;/td&gt;&lt;td headers='sinG'&gt;"&amp;AJ42&amp;"&lt;/td&gt;&lt;/tr&gt;"</f>
        <v>&lt;tr class='mmt'&gt;&lt;td headers='icon'&gt;&lt;a href='https://www.alchemistcodedb.com/jp/card/ts-envyria-cloe-02'&gt;&lt;img src='resources/TS_ENVYRIA_CLOE_02.png' title='誇りを支える光' /&gt;&lt;/a&gt;&lt;/td&gt;&lt;td headers='name'&gt;誇りを支える光&lt;/td&gt;&lt;td headers='rank'&gt;5&lt;/td&gt;&lt;td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class='groupName'&gt;緋炎騎士団&lt;/span&gt;&lt;img class='groupLogo' src='resources/ui/subgroup_hienkishi.png' title='緋炎騎士団' /&gt;&lt;/td&gt;&lt;td headers='score' id='m040'&gt;70&lt;/td&gt;&lt;td headers='HP'&gt;40&lt;/td&gt;&lt;td headers='patk'&gt;&lt;/td&gt;&lt;td headers='matk'&gt;&lt;/td&gt;&lt;td headers='pdef'&gt;30&lt;/td&gt;&lt;td headers='mdef'&gt;&lt;/td&gt;&lt;td headers='dex'&gt;&lt;/td&gt;&lt;td headers='agi'&gt;&lt;/td&gt;&lt;td headers='luck'&gt;&lt;/td&gt;&lt;td headers='aType'&gt;斬撃&lt;/td&gt;&lt;td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O42" s="30" t="str">
        <f t="shared" si="4"/>
        <v>document.getElementById('m040').innerHTML = (b0*0) + (s0*40+s5*40+s6*20)+ (ex01*30);</v>
      </c>
      <c r="AP42" s="34" t="str">
        <f t="shared" si="5"/>
        <v>m040</v>
      </c>
      <c r="AQ42" s="6" t="str">
        <f>IF(T42="","",VLOOKUP(T42,List!N$2:O$7,2,FALSE)&amp;"*"&amp;U42&amp;IF(V42="","","+"&amp;VLOOKUP(V42,List!N$2:O$7,2,FALSE)&amp;"*"&amp;W42&amp;"-"&amp;VLOOKUP(T42,List!N$2:O$7,2,FALSE)&amp;"*"&amp;VLOOKUP(V42,List!N$2:O$7,2,FALSE)&amp;"*"&amp;MIN(U42,W42)))&amp;IF(Y42="","",IF(T42="","","+")&amp;VLOOKUP(Y42,List!P$2:Q$14,2,FALSE)&amp;"*"&amp;Z42&amp;IF(AA42="","","+"&amp;VLOOKUP(AA42,List!P$2:Q$13,2,FALSE)))</f>
        <v>ex01*30</v>
      </c>
    </row>
    <row r="43" spans="1:43" s="3" customFormat="1" ht="37.200000000000003" customHeight="1" x14ac:dyDescent="0.3">
      <c r="A43" s="3" t="s">
        <v>603</v>
      </c>
      <c r="C43" s="6" t="s">
        <v>605</v>
      </c>
      <c r="D43" s="3">
        <v>5</v>
      </c>
      <c r="E43" s="3" t="s">
        <v>39</v>
      </c>
      <c r="F43" s="6"/>
      <c r="G43" s="15" t="s">
        <v>42</v>
      </c>
      <c r="H43" s="8"/>
      <c r="I43" s="8"/>
      <c r="J43" s="4">
        <f t="shared" si="0"/>
        <v>0</v>
      </c>
      <c r="K43" s="2"/>
      <c r="L43" s="2"/>
      <c r="M43" s="2"/>
      <c r="N43" s="2">
        <f t="shared" si="1"/>
        <v>0</v>
      </c>
      <c r="O43" s="2"/>
      <c r="P43" s="2"/>
      <c r="Q43" s="2"/>
      <c r="R43" s="2"/>
      <c r="S43" s="7"/>
      <c r="X43" s="3">
        <f t="shared" si="3"/>
        <v>0</v>
      </c>
      <c r="Z43" s="8"/>
      <c r="AB43" s="4"/>
      <c r="AC43" s="5"/>
      <c r="AK43" s="4">
        <f t="shared" si="2"/>
        <v>0</v>
      </c>
      <c r="AM43" s="22"/>
      <c r="AN43" s="30" t="str">
        <f>"&lt;tr class='mmt"&amp;IF(E43="活動"," ev",IF(E43="限定"," ltd",""))&amp;IF(H43=""," groupless'","'")&amp;"&gt;&lt;td headers='icon'&gt;&lt;a href='https://www.alchemistcodedb.com/jp/card/"&amp;SUBSTITUTE(SUBSTITUTE(LOWER(A43),"_","-"),".png","")&amp;"'&gt;&lt;img src='resources/"&amp;A43&amp;"' title='"&amp;C43&amp;"' /&gt;&lt;/a&gt;&lt;/td&gt;&lt;td headers='name'&gt;"&amp;C43&amp;"&lt;/td&gt;&lt;td headers='rank'&gt;"&amp;D43&amp;"&lt;/td&gt;&lt;td headers='remark'&gt;"&amp;IF(E43="活動","&lt;span class='event'&gt;活動&lt;/span&gt;",IF(E43="限定","&lt;span class='limited'&gt;限定&lt;/span&gt;",""))&amp;"&lt;/td&gt;&lt;td headers='origin'&gt;&lt;span class='originName'&gt;"&amp;SUBSTITUTE(G43,CHAR(10),"&lt;br /&gt;")&amp;"&lt;/span&gt;&lt;img class='originLogo' src='resources/ui/"&amp;VLOOKUP(G43,List!F:H,2,FALSE)&amp;"'title='"&amp;SUBSTITUTE(G43,CHAR(10)," ")&amp;"' /&gt;&lt;/td&gt;&lt;td headers='group'&gt;"&amp;IF(H43="","","&lt;span class='groupName'&gt;"&amp;SUBSTITUTE(H43,CHAR(10)," ")&amp;IF(I43="","","&lt;br /&gt;"&amp;SUBSTITUTE(I43,CHAR(10)," "))&amp;"&lt;/span&gt;&lt;img class='groupLogo' src='resources/ui/"&amp;VLOOKUP(H43,List!K:L,2,FALSE)&amp;"' title='"&amp;SUBSTITUTE(H43,CHAR(10)," ")&amp;"' /&gt;")&amp;IF(I43="","","&lt;img class='groupLogo' src='resources/ui/"&amp;VLOOKUP(I43,List!K:L,2,FALSE)&amp;"' title='"&amp;SUBSTITUTE(I43,CHAR(10)," ")&amp;"' /&gt;")&amp;"&lt;/td&gt;&lt;td headers='score' id='"&amp;AP43&amp;"'&gt;"&amp;J43&amp;"&lt;/td&gt;&lt;td headers='HP'&gt;"&amp;K43&amp;"&lt;/td&gt;&lt;td headers='patk'&gt;"&amp;L43&amp;"&lt;/td&gt;&lt;td headers='matk'&gt;"&amp;M43&amp;"&lt;/td&gt;&lt;td headers='pdef'&gt;"&amp;O43&amp;"&lt;/td&gt;&lt;td headers='mdef'&gt;"&amp;P43&amp;"&lt;/td&gt;&lt;td headers='dex'&gt;"&amp;Q43&amp;"&lt;/td&gt;&lt;td headers='agi'&gt;"&amp;R43&amp;"&lt;/td&gt;&lt;td headers='luck'&gt;"&amp;S43&amp;"&lt;/td&gt;&lt;td headers='aType'&gt;"&amp;T43&amp;IF(V43="","","&lt;br /&gt;"&amp;V43)&amp; "&lt;/td&gt;&lt;td headers='a.bonus'&gt;"&amp;U43&amp;IF(W43="","","&lt;br /&gt;"&amp;W43)&amp;"&lt;/td&gt;&lt;td headers='special'&gt;"&amp;Y43&amp;IF(AA43="","","&lt;br /&gt;"&amp;AA43)&amp;"&lt;/td&gt;&lt;td headers='sp.bonus'&gt;"&amp;Z43&amp;IF(AB43="","","&lt;br /&gt;"&amp;AB43)&amp;"&lt;/td&gt;&lt;td headers='others'&gt;"&amp;AC43&amp;"&lt;/td&gt;&lt;td headers='sinA'&gt;"&amp;AD43&amp;"&lt;/td&gt;&lt;td headers='sinB'&gt;"&amp;AE43&amp;"&lt;/td&gt;&lt;td headers='sinC'&gt;"&amp;AF43&amp;"&lt;/td&gt;&lt;td headers='sinD'&gt;"&amp;AG43&amp;"&lt;/td&gt;&lt;td headers='sinE'&gt;"&amp;AH43&amp;"&lt;/td&gt;&lt;td headers='sinF'&gt;"&amp;AI43&amp;"&lt;/td&gt;&lt;td headers='sinG'&gt;"&amp;AJ43&amp;"&lt;/td&gt;&lt;/tr&gt;"</f>
        <v>&lt;tr class='mmt ltd groupless'&gt;&lt;td headers='icon'&gt;&lt;a href='https://www.alchemistcodedb.com/jp/card/ts-envyria-daphne-01'&gt;&lt;img src='resources/TS_ENVYRIA_DAPHNE_01.png' title='乙女は引かず、盾は輝く' /&gt;&lt;/a&gt;&lt;/td&gt;&lt;td headers='name'&gt;乙女は引かず、盾は輝く&lt;/td&gt;&lt;td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src='resources/ui/IT_TB_BIRTH_ENV.png'title='エンヴィリア Envylia' /&gt;&lt;/td&gt;&lt;td headers='group'&gt;&lt;/td&gt;&lt;td headers='score' id='m041'&gt;0&lt;/td&gt;&lt;td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43" s="30" t="str">
        <f t="shared" si="4"/>
        <v>document.getElementById('m041').innerHTML = (b0*0);</v>
      </c>
      <c r="AP43" s="34" t="str">
        <f t="shared" si="5"/>
        <v>m041</v>
      </c>
      <c r="AQ43" s="6" t="str">
        <f>IF(T43="","",VLOOKUP(T43,List!N$2:O$7,2,FALSE)&amp;"*"&amp;U43&amp;IF(V43="","","+"&amp;VLOOKUP(V43,List!N$2:O$7,2,FALSE)&amp;"*"&amp;W43&amp;"-"&amp;VLOOKUP(T43,List!N$2:O$7,2,FALSE)&amp;"*"&amp;VLOOKUP(V43,List!N$2:O$7,2,FALSE)&amp;"*"&amp;MIN(U43,W43)))&amp;IF(Y43="","",IF(T43="","","+")&amp;VLOOKUP(Y43,List!P$2:Q$14,2,FALSE)&amp;"*"&amp;Z43&amp;IF(AA43="","","+"&amp;VLOOKUP(AA43,List!P$2:Q$13,2,FALSE)))</f>
        <v/>
      </c>
    </row>
    <row r="44" spans="1:43" s="3" customFormat="1" ht="37.200000000000003" customHeight="1" x14ac:dyDescent="0.3">
      <c r="A44" s="3" t="s">
        <v>101</v>
      </c>
      <c r="C44" s="6" t="s">
        <v>102</v>
      </c>
      <c r="D44" s="3">
        <v>4</v>
      </c>
      <c r="F44" s="6"/>
      <c r="G44" s="15" t="s">
        <v>42</v>
      </c>
      <c r="H44" s="8" t="s">
        <v>100</v>
      </c>
      <c r="I44" s="8"/>
      <c r="J44" s="4">
        <f t="shared" si="0"/>
        <v>0</v>
      </c>
      <c r="K44" s="2"/>
      <c r="L44" s="2"/>
      <c r="M44" s="2"/>
      <c r="N44" s="2">
        <f t="shared" si="1"/>
        <v>0</v>
      </c>
      <c r="O44" s="2"/>
      <c r="P44" s="2"/>
      <c r="Q44" s="2"/>
      <c r="R44" s="2"/>
      <c r="S44" s="7"/>
      <c r="X44" s="3">
        <f t="shared" si="3"/>
        <v>0</v>
      </c>
      <c r="Z44" s="8"/>
      <c r="AB44" s="4"/>
      <c r="AC44" s="5"/>
      <c r="AK44" s="4">
        <f t="shared" si="2"/>
        <v>0</v>
      </c>
      <c r="AM44" s="22"/>
      <c r="AN44" s="30" t="str">
        <f>"&lt;tr class='mmt"&amp;IF(E44="活動"," ev",IF(E44="限定"," ltd",""))&amp;IF(H44=""," groupless'","'")&amp;"&gt;&lt;td headers='icon'&gt;&lt;a href='https://www.alchemistcodedb.com/jp/card/"&amp;SUBSTITUTE(SUBSTITUTE(LOWER(A44),"_","-"),".png","")&amp;"'&gt;&lt;img src='resources/"&amp;A44&amp;"' title='"&amp;C44&amp;"' /&gt;&lt;/a&gt;&lt;/td&gt;&lt;td headers='name'&gt;"&amp;C44&amp;"&lt;/td&gt;&lt;td headers='rank'&gt;"&amp;D44&amp;"&lt;/td&gt;&lt;td headers='remark'&gt;"&amp;IF(E44="活動","&lt;span class='event'&gt;活動&lt;/span&gt;",IF(E44="限定","&lt;span class='limited'&gt;限定&lt;/span&gt;",""))&amp;"&lt;/td&gt;&lt;td headers='origin'&gt;&lt;span class='originName'&gt;"&amp;SUBSTITUTE(G44,CHAR(10),"&lt;br /&gt;")&amp;"&lt;/span&gt;&lt;img class='originLogo' src='resources/ui/"&amp;VLOOKUP(G44,List!F:H,2,FALSE)&amp;"'title='"&amp;SUBSTITUTE(G44,CHAR(10)," ")&amp;"' /&gt;&lt;/td&gt;&lt;td headers='group'&gt;"&amp;IF(H44="","","&lt;span class='groupName'&gt;"&amp;SUBSTITUTE(H44,CHAR(10)," ")&amp;IF(I44="","","&lt;br /&gt;"&amp;SUBSTITUTE(I44,CHAR(10)," "))&amp;"&lt;/span&gt;&lt;img class='groupLogo' src='resources/ui/"&amp;VLOOKUP(H44,List!K:L,2,FALSE)&amp;"' title='"&amp;SUBSTITUTE(H44,CHAR(10)," ")&amp;"' /&gt;")&amp;IF(I44="","","&lt;img class='groupLogo' src='resources/ui/"&amp;VLOOKUP(I44,List!K:L,2,FALSE)&amp;"' title='"&amp;SUBSTITUTE(I44,CHAR(10)," ")&amp;"' /&gt;")&amp;"&lt;/td&gt;&lt;td headers='score' id='"&amp;AP44&amp;"'&gt;"&amp;J44&amp;"&lt;/td&gt;&lt;td headers='HP'&gt;"&amp;K44&amp;"&lt;/td&gt;&lt;td headers='patk'&gt;"&amp;L44&amp;"&lt;/td&gt;&lt;td headers='matk'&gt;"&amp;M44&amp;"&lt;/td&gt;&lt;td headers='pdef'&gt;"&amp;O44&amp;"&lt;/td&gt;&lt;td headers='mdef'&gt;"&amp;P44&amp;"&lt;/td&gt;&lt;td headers='dex'&gt;"&amp;Q44&amp;"&lt;/td&gt;&lt;td headers='agi'&gt;"&amp;R44&amp;"&lt;/td&gt;&lt;td headers='luck'&gt;"&amp;S44&amp;"&lt;/td&gt;&lt;td headers='aType'&gt;"&amp;T44&amp;IF(V44="","","&lt;br /&gt;"&amp;V44)&amp; "&lt;/td&gt;&lt;td headers='a.bonus'&gt;"&amp;U44&amp;IF(W44="","","&lt;br /&gt;"&amp;W44)&amp;"&lt;/td&gt;&lt;td headers='special'&gt;"&amp;Y44&amp;IF(AA44="","","&lt;br /&gt;"&amp;AA44)&amp;"&lt;/td&gt;&lt;td headers='sp.bonus'&gt;"&amp;Z44&amp;IF(AB44="","","&lt;br /&gt;"&amp;AB44)&amp;"&lt;/td&gt;&lt;td headers='others'&gt;"&amp;AC44&amp;"&lt;/td&gt;&lt;td headers='sinA'&gt;"&amp;AD44&amp;"&lt;/td&gt;&lt;td headers='sinB'&gt;"&amp;AE44&amp;"&lt;/td&gt;&lt;td headers='sinC'&gt;"&amp;AF44&amp;"&lt;/td&gt;&lt;td headers='sinD'&gt;"&amp;AG44&amp;"&lt;/td&gt;&lt;td headers='sinE'&gt;"&amp;AH44&amp;"&lt;/td&gt;&lt;td headers='sinF'&gt;"&amp;AI44&amp;"&lt;/td&gt;&lt;td headers='sinG'&gt;"&amp;AJ44&amp;"&lt;/td&gt;&lt;/tr&gt;"</f>
        <v>&lt;tr class='mmt'&gt;&lt;td headers='icon'&gt;&lt;a href='https://www.alchemistcodedb.com/jp/card/ts-envyria-dartagnan-01'&gt;&lt;img src='resources/TS_ENVYRIA_DARTAGNAN_01.png' title='肉は完全食！' /&gt;&lt;/a&gt;&lt;/td&gt;&lt;td headers='name'&gt;肉は完全食！&lt;/td&gt;&lt;td headers='rank'&gt;4&lt;/td&gt;&lt;td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class='groupName'&gt;緋炎騎士団&lt;/span&gt;&lt;img class='groupLogo' src='resources/ui/subgroup_hienkishi.png' title='緋炎騎士団' /&gt;&lt;/td&gt;&lt;td headers='score' id='m042'&gt;0&lt;/td&gt;&lt;td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44" s="30" t="str">
        <f t="shared" si="4"/>
        <v>document.getElementById('m042').innerHTML = (b0*0);</v>
      </c>
      <c r="AP44" s="34" t="str">
        <f t="shared" si="5"/>
        <v>m042</v>
      </c>
      <c r="AQ44" s="6" t="str">
        <f>IF(T44="","",VLOOKUP(T44,List!N$2:O$7,2,FALSE)&amp;"*"&amp;U44&amp;IF(V44="","","+"&amp;VLOOKUP(V44,List!N$2:O$7,2,FALSE)&amp;"*"&amp;W44&amp;"-"&amp;VLOOKUP(T44,List!N$2:O$7,2,FALSE)&amp;"*"&amp;VLOOKUP(V44,List!N$2:O$7,2,FALSE)&amp;"*"&amp;MIN(U44,W44)))&amp;IF(Y44="","",IF(T44="","","+")&amp;VLOOKUP(Y44,List!P$2:Q$14,2,FALSE)&amp;"*"&amp;Z44&amp;IF(AA44="","","+"&amp;VLOOKUP(AA44,List!P$2:Q$13,2,FALSE)))</f>
        <v/>
      </c>
    </row>
    <row r="45" spans="1:43" s="3" customFormat="1" ht="37.200000000000003" customHeight="1" x14ac:dyDescent="0.3">
      <c r="A45" s="3" t="s">
        <v>103</v>
      </c>
      <c r="C45" s="6" t="s">
        <v>104</v>
      </c>
      <c r="D45" s="3">
        <v>3</v>
      </c>
      <c r="F45" s="6"/>
      <c r="G45" s="15" t="s">
        <v>42</v>
      </c>
      <c r="H45" s="8"/>
      <c r="I45" s="8"/>
      <c r="J45" s="4">
        <f t="shared" si="0"/>
        <v>0</v>
      </c>
      <c r="K45" s="2"/>
      <c r="L45" s="2"/>
      <c r="M45" s="2"/>
      <c r="N45" s="2">
        <f t="shared" si="1"/>
        <v>0</v>
      </c>
      <c r="O45" s="2"/>
      <c r="P45" s="2"/>
      <c r="Q45" s="2"/>
      <c r="R45" s="2"/>
      <c r="S45" s="7"/>
      <c r="X45" s="3">
        <f t="shared" si="3"/>
        <v>0</v>
      </c>
      <c r="Z45" s="8"/>
      <c r="AB45" s="4"/>
      <c r="AC45" s="5"/>
      <c r="AK45" s="4">
        <f t="shared" si="2"/>
        <v>0</v>
      </c>
      <c r="AM45" s="22"/>
      <c r="AN45" s="30" t="str">
        <f>"&lt;tr class='mmt"&amp;IF(E45="活動"," ev",IF(E45="限定"," ltd",""))&amp;IF(H45=""," groupless'","'")&amp;"&gt;&lt;td headers='icon'&gt;&lt;a href='https://www.alchemistcodedb.com/jp/card/"&amp;SUBSTITUTE(SUBSTITUTE(LOWER(A45),"_","-"),".png","")&amp;"'&gt;&lt;img src='resources/"&amp;A45&amp;"' title='"&amp;C45&amp;"' /&gt;&lt;/a&gt;&lt;/td&gt;&lt;td headers='name'&gt;"&amp;C45&amp;"&lt;/td&gt;&lt;td headers='rank'&gt;"&amp;D45&amp;"&lt;/td&gt;&lt;td headers='remark'&gt;"&amp;IF(E45="活動","&lt;span class='event'&gt;活動&lt;/span&gt;",IF(E45="限定","&lt;span class='limited'&gt;限定&lt;/span&gt;",""))&amp;"&lt;/td&gt;&lt;td headers='origin'&gt;&lt;span class='originName'&gt;"&amp;SUBSTITUTE(G45,CHAR(10),"&lt;br /&gt;")&amp;"&lt;/span&gt;&lt;img class='originLogo' src='resources/ui/"&amp;VLOOKUP(G45,List!F:H,2,FALSE)&amp;"'title='"&amp;SUBSTITUTE(G45,CHAR(10)," ")&amp;"' /&gt;&lt;/td&gt;&lt;td headers='group'&gt;"&amp;IF(H45="","","&lt;span class='groupName'&gt;"&amp;SUBSTITUTE(H45,CHAR(10)," ")&amp;IF(I45="","","&lt;br /&gt;"&amp;SUBSTITUTE(I45,CHAR(10)," "))&amp;"&lt;/span&gt;&lt;img class='groupLogo' src='resources/ui/"&amp;VLOOKUP(H45,List!K:L,2,FALSE)&amp;"' title='"&amp;SUBSTITUTE(H45,CHAR(10)," ")&amp;"' /&gt;")&amp;IF(I45="","","&lt;img class='groupLogo' src='resources/ui/"&amp;VLOOKUP(I45,List!K:L,2,FALSE)&amp;"' title='"&amp;SUBSTITUTE(I45,CHAR(10)," ")&amp;"' /&gt;")&amp;"&lt;/td&gt;&lt;td headers='score' id='"&amp;AP45&amp;"'&gt;"&amp;J45&amp;"&lt;/td&gt;&lt;td headers='HP'&gt;"&amp;K45&amp;"&lt;/td&gt;&lt;td headers='patk'&gt;"&amp;L45&amp;"&lt;/td&gt;&lt;td headers='matk'&gt;"&amp;M45&amp;"&lt;/td&gt;&lt;td headers='pdef'&gt;"&amp;O45&amp;"&lt;/td&gt;&lt;td headers='mdef'&gt;"&amp;P45&amp;"&lt;/td&gt;&lt;td headers='dex'&gt;"&amp;Q45&amp;"&lt;/td&gt;&lt;td headers='agi'&gt;"&amp;R45&amp;"&lt;/td&gt;&lt;td headers='luck'&gt;"&amp;S45&amp;"&lt;/td&gt;&lt;td headers='aType'&gt;"&amp;T45&amp;IF(V45="","","&lt;br /&gt;"&amp;V45)&amp; "&lt;/td&gt;&lt;td headers='a.bonus'&gt;"&amp;U45&amp;IF(W45="","","&lt;br /&gt;"&amp;W45)&amp;"&lt;/td&gt;&lt;td headers='special'&gt;"&amp;Y45&amp;IF(AA45="","","&lt;br /&gt;"&amp;AA45)&amp;"&lt;/td&gt;&lt;td headers='sp.bonus'&gt;"&amp;Z45&amp;IF(AB45="","","&lt;br /&gt;"&amp;AB45)&amp;"&lt;/td&gt;&lt;td headers='others'&gt;"&amp;AC45&amp;"&lt;/td&gt;&lt;td headers='sinA'&gt;"&amp;AD45&amp;"&lt;/td&gt;&lt;td headers='sinB'&gt;"&amp;AE45&amp;"&lt;/td&gt;&lt;td headers='sinC'&gt;"&amp;AF45&amp;"&lt;/td&gt;&lt;td headers='sinD'&gt;"&amp;AG45&amp;"&lt;/td&gt;&lt;td headers='sinE'&gt;"&amp;AH45&amp;"&lt;/td&gt;&lt;td headers='sinF'&gt;"&amp;AI45&amp;"&lt;/td&gt;&lt;td headers='sinG'&gt;"&amp;AJ45&amp;"&lt;/td&gt;&lt;/tr&gt;"</f>
        <v>&lt;tr class='mmt groupless'&gt;&lt;td headers='icon'&gt;&lt;a href='https://www.alchemistcodedb.com/jp/card/ts-envyria-decel-01'&gt;&lt;img src='resources/TS_ENVYRIA_DECEL_01.png' title='ささやかな休息' /&gt;&lt;/a&gt;&lt;/td&gt;&lt;td headers='name'&gt;ささやかな休息&lt;/td&gt;&lt;td headers='rank'&gt;3&lt;/td&gt;&lt;td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headers='group'&gt;&lt;/td&gt;&lt;td headers='score' id='m043'&gt;0&lt;/td&gt;&lt;td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45" s="30" t="str">
        <f t="shared" si="4"/>
        <v>document.getElementById('m043').innerHTML = (b0*0);</v>
      </c>
      <c r="AP45" s="34" t="str">
        <f t="shared" si="5"/>
        <v>m043</v>
      </c>
      <c r="AQ45" s="6" t="str">
        <f>IF(T45="","",VLOOKUP(T45,List!N$2:O$7,2,FALSE)&amp;"*"&amp;U45&amp;IF(V45="","","+"&amp;VLOOKUP(V45,List!N$2:O$7,2,FALSE)&amp;"*"&amp;W45&amp;"-"&amp;VLOOKUP(T45,List!N$2:O$7,2,FALSE)&amp;"*"&amp;VLOOKUP(V45,List!N$2:O$7,2,FALSE)&amp;"*"&amp;MIN(U45,W45)))&amp;IF(Y45="","",IF(T45="","","+")&amp;VLOOKUP(Y45,List!P$2:Q$14,2,FALSE)&amp;"*"&amp;Z45&amp;IF(AA45="","","+"&amp;VLOOKUP(AA45,List!P$2:Q$13,2,FALSE)))</f>
        <v/>
      </c>
    </row>
    <row r="46" spans="1:43" s="3" customFormat="1" ht="37.200000000000003" customHeight="1" x14ac:dyDescent="0.3">
      <c r="A46" s="3" t="s">
        <v>105</v>
      </c>
      <c r="C46" s="6" t="s">
        <v>106</v>
      </c>
      <c r="D46" s="3">
        <v>3</v>
      </c>
      <c r="F46" s="6"/>
      <c r="G46" s="15" t="s">
        <v>42</v>
      </c>
      <c r="H46" s="8" t="s">
        <v>107</v>
      </c>
      <c r="I46" s="8"/>
      <c r="J46" s="4">
        <f t="shared" si="0"/>
        <v>20</v>
      </c>
      <c r="K46" s="2"/>
      <c r="L46" s="2"/>
      <c r="M46" s="2"/>
      <c r="N46" s="2">
        <f t="shared" si="1"/>
        <v>0</v>
      </c>
      <c r="O46" s="2">
        <v>50</v>
      </c>
      <c r="P46" s="2"/>
      <c r="Q46" s="2"/>
      <c r="R46" s="2"/>
      <c r="S46" s="7"/>
      <c r="X46" s="3">
        <f t="shared" si="3"/>
        <v>0</v>
      </c>
      <c r="Z46" s="8"/>
      <c r="AB46" s="4"/>
      <c r="AC46" s="5"/>
      <c r="AD46" s="3">
        <v>20</v>
      </c>
      <c r="AK46" s="4">
        <f t="shared" si="2"/>
        <v>20</v>
      </c>
      <c r="AM46" s="22"/>
      <c r="AN46" s="30" t="str">
        <f>"&lt;tr class='mmt"&amp;IF(E46="活動"," ev",IF(E46="限定"," ltd",""))&amp;IF(H46=""," groupless'","'")&amp;"&gt;&lt;td headers='icon'&gt;&lt;a href='https://www.alchemistcodedb.com/jp/card/"&amp;SUBSTITUTE(SUBSTITUTE(LOWER(A46),"_","-"),".png","")&amp;"'&gt;&lt;img src='resources/"&amp;A46&amp;"' title='"&amp;C46&amp;"' /&gt;&lt;/a&gt;&lt;/td&gt;&lt;td headers='name'&gt;"&amp;C46&amp;"&lt;/td&gt;&lt;td headers='rank'&gt;"&amp;D46&amp;"&lt;/td&gt;&lt;td headers='remark'&gt;"&amp;IF(E46="活動","&lt;span class='event'&gt;活動&lt;/span&gt;",IF(E46="限定","&lt;span class='limited'&gt;限定&lt;/span&gt;",""))&amp;"&lt;/td&gt;&lt;td headers='origin'&gt;&lt;span class='originName'&gt;"&amp;SUBSTITUTE(G46,CHAR(10),"&lt;br /&gt;")&amp;"&lt;/span&gt;&lt;img class='originLogo' src='resources/ui/"&amp;VLOOKUP(G46,List!F:H,2,FALSE)&amp;"'title='"&amp;SUBSTITUTE(G46,CHAR(10)," ")&amp;"' /&gt;&lt;/td&gt;&lt;td headers='group'&gt;"&amp;IF(H46="","","&lt;span class='groupName'&gt;"&amp;SUBSTITUTE(H46,CHAR(10)," ")&amp;IF(I46="","","&lt;br /&gt;"&amp;SUBSTITUTE(I46,CHAR(10)," "))&amp;"&lt;/span&gt;&lt;img class='groupLogo' src='resources/ui/"&amp;VLOOKUP(H46,List!K:L,2,FALSE)&amp;"' title='"&amp;SUBSTITUTE(H46,CHAR(10)," ")&amp;"' /&gt;")&amp;IF(I46="","","&lt;img class='groupLogo' src='resources/ui/"&amp;VLOOKUP(I46,List!K:L,2,FALSE)&amp;"' title='"&amp;SUBSTITUTE(I46,CHAR(10)," ")&amp;"' /&gt;")&amp;"&lt;/td&gt;&lt;td headers='score' id='"&amp;AP46&amp;"'&gt;"&amp;J46&amp;"&lt;/td&gt;&lt;td headers='HP'&gt;"&amp;K46&amp;"&lt;/td&gt;&lt;td headers='patk'&gt;"&amp;L46&amp;"&lt;/td&gt;&lt;td headers='matk'&gt;"&amp;M46&amp;"&lt;/td&gt;&lt;td headers='pdef'&gt;"&amp;O46&amp;"&lt;/td&gt;&lt;td headers='mdef'&gt;"&amp;P46&amp;"&lt;/td&gt;&lt;td headers='dex'&gt;"&amp;Q46&amp;"&lt;/td&gt;&lt;td headers='agi'&gt;"&amp;R46&amp;"&lt;/td&gt;&lt;td headers='luck'&gt;"&amp;S46&amp;"&lt;/td&gt;&lt;td headers='aType'&gt;"&amp;T46&amp;IF(V46="","","&lt;br /&gt;"&amp;V46)&amp; "&lt;/td&gt;&lt;td headers='a.bonus'&gt;"&amp;U46&amp;IF(W46="","","&lt;br /&gt;"&amp;W46)&amp;"&lt;/td&gt;&lt;td headers='special'&gt;"&amp;Y46&amp;IF(AA46="","","&lt;br /&gt;"&amp;AA46)&amp;"&lt;/td&gt;&lt;td headers='sp.bonus'&gt;"&amp;Z46&amp;IF(AB46="","","&lt;br /&gt;"&amp;AB46)&amp;"&lt;/td&gt;&lt;td headers='others'&gt;"&amp;AC46&amp;"&lt;/td&gt;&lt;td headers='sinA'&gt;"&amp;AD46&amp;"&lt;/td&gt;&lt;td headers='sinB'&gt;"&amp;AE46&amp;"&lt;/td&gt;&lt;td headers='sinC'&gt;"&amp;AF46&amp;"&lt;/td&gt;&lt;td headers='sinD'&gt;"&amp;AG46&amp;"&lt;/td&gt;&lt;td headers='sinE'&gt;"&amp;AH46&amp;"&lt;/td&gt;&lt;td headers='sinF'&gt;"&amp;AI46&amp;"&lt;/td&gt;&lt;td headers='sinG'&gt;"&amp;AJ46&amp;"&lt;/td&gt;&lt;/tr&gt;"</f>
        <v>&lt;tr class='mmt'&gt;&lt;td headers='icon'&gt;&lt;a href='https://www.alchemistcodedb.com/jp/card/ts-envyria-dilga-01'&gt;&lt;img src='resources/TS_ENVYRIA_DILGA_01.png' title='戦士の休息' /&gt;&lt;/a&gt;&lt;/td&gt;&lt;td headers='name'&gt;戦士の休息&lt;/td&gt;&lt;td headers='rank'&gt;3&lt;/td&gt;&lt;td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id='m044'&gt;20&lt;/td&gt;&lt;td headers='HP'&gt;&lt;/td&gt;&lt;td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O46" s="30" t="str">
        <f t="shared" si="4"/>
        <v>document.getElementById('m044').innerHTML = (b0*0) + (s0*20+s1*20);</v>
      </c>
      <c r="AP46" s="34" t="str">
        <f t="shared" si="5"/>
        <v>m044</v>
      </c>
      <c r="AQ46" s="6" t="str">
        <f>IF(T46="","",VLOOKUP(T46,List!N$2:O$7,2,FALSE)&amp;"*"&amp;U46&amp;IF(V46="","","+"&amp;VLOOKUP(V46,List!N$2:O$7,2,FALSE)&amp;"*"&amp;W46&amp;"-"&amp;VLOOKUP(T46,List!N$2:O$7,2,FALSE)&amp;"*"&amp;VLOOKUP(V46,List!N$2:O$7,2,FALSE)&amp;"*"&amp;MIN(U46,W46)))&amp;IF(Y46="","",IF(T46="","","+")&amp;VLOOKUP(Y46,List!P$2:Q$14,2,FALSE)&amp;"*"&amp;Z46&amp;IF(AA46="","","+"&amp;VLOOKUP(AA46,List!P$2:Q$13,2,FALSE)))</f>
        <v/>
      </c>
    </row>
    <row r="47" spans="1:43" s="3" customFormat="1" ht="37.200000000000003" customHeight="1" x14ac:dyDescent="0.3">
      <c r="A47" s="3" t="s">
        <v>108</v>
      </c>
      <c r="C47" s="6" t="s">
        <v>109</v>
      </c>
      <c r="D47" s="3">
        <v>3</v>
      </c>
      <c r="F47" s="6"/>
      <c r="G47" s="15" t="s">
        <v>42</v>
      </c>
      <c r="H47" s="8"/>
      <c r="I47" s="8"/>
      <c r="J47" s="4">
        <f t="shared" si="0"/>
        <v>0</v>
      </c>
      <c r="K47" s="2"/>
      <c r="L47" s="2"/>
      <c r="M47" s="2"/>
      <c r="N47" s="2">
        <f t="shared" si="1"/>
        <v>0</v>
      </c>
      <c r="O47" s="2"/>
      <c r="P47" s="2"/>
      <c r="Q47" s="2"/>
      <c r="R47" s="2"/>
      <c r="S47" s="7"/>
      <c r="X47" s="3">
        <f t="shared" si="3"/>
        <v>0</v>
      </c>
      <c r="Z47" s="8"/>
      <c r="AB47" s="4"/>
      <c r="AC47" s="5"/>
      <c r="AK47" s="4">
        <f t="shared" si="2"/>
        <v>0</v>
      </c>
      <c r="AM47" s="22"/>
      <c r="AN47" s="30" t="str">
        <f>"&lt;tr class='mmt"&amp;IF(E47="活動"," ev",IF(E47="限定"," ltd",""))&amp;IF(H47=""," groupless'","'")&amp;"&gt;&lt;td headers='icon'&gt;&lt;a href='https://www.alchemistcodedb.com/jp/card/"&amp;SUBSTITUTE(SUBSTITUTE(LOWER(A47),"_","-"),".png","")&amp;"'&gt;&lt;img src='resources/"&amp;A47&amp;"' title='"&amp;C47&amp;"' /&gt;&lt;/a&gt;&lt;/td&gt;&lt;td headers='name'&gt;"&amp;C47&amp;"&lt;/td&gt;&lt;td headers='rank'&gt;"&amp;D47&amp;"&lt;/td&gt;&lt;td headers='remark'&gt;"&amp;IF(E47="活動","&lt;span class='event'&gt;活動&lt;/span&gt;",IF(E47="限定","&lt;span class='limited'&gt;限定&lt;/span&gt;",""))&amp;"&lt;/td&gt;&lt;td headers='origin'&gt;&lt;span class='originName'&gt;"&amp;SUBSTITUTE(G47,CHAR(10),"&lt;br /&gt;")&amp;"&lt;/span&gt;&lt;img class='originLogo' src='resources/ui/"&amp;VLOOKUP(G47,List!F:H,2,FALSE)&amp;"'title='"&amp;SUBSTITUTE(G47,CHAR(10)," ")&amp;"' /&gt;&lt;/td&gt;&lt;td headers='group'&gt;"&amp;IF(H47="","","&lt;span class='groupName'&gt;"&amp;SUBSTITUTE(H47,CHAR(10)," ")&amp;IF(I47="","","&lt;br /&gt;"&amp;SUBSTITUTE(I47,CHAR(10)," "))&amp;"&lt;/span&gt;&lt;img class='groupLogo' src='resources/ui/"&amp;VLOOKUP(H47,List!K:L,2,FALSE)&amp;"' title='"&amp;SUBSTITUTE(H47,CHAR(10)," ")&amp;"' /&gt;")&amp;IF(I47="","","&lt;img class='groupLogo' src='resources/ui/"&amp;VLOOKUP(I47,List!K:L,2,FALSE)&amp;"' title='"&amp;SUBSTITUTE(I47,CHAR(10)," ")&amp;"' /&gt;")&amp;"&lt;/td&gt;&lt;td headers='score' id='"&amp;AP47&amp;"'&gt;"&amp;J47&amp;"&lt;/td&gt;&lt;td headers='HP'&gt;"&amp;K47&amp;"&lt;/td&gt;&lt;td headers='patk'&gt;"&amp;L47&amp;"&lt;/td&gt;&lt;td headers='matk'&gt;"&amp;M47&amp;"&lt;/td&gt;&lt;td headers='pdef'&gt;"&amp;O47&amp;"&lt;/td&gt;&lt;td headers='mdef'&gt;"&amp;P47&amp;"&lt;/td&gt;&lt;td headers='dex'&gt;"&amp;Q47&amp;"&lt;/td&gt;&lt;td headers='agi'&gt;"&amp;R47&amp;"&lt;/td&gt;&lt;td headers='luck'&gt;"&amp;S47&amp;"&lt;/td&gt;&lt;td headers='aType'&gt;"&amp;T47&amp;IF(V47="","","&lt;br /&gt;"&amp;V47)&amp; "&lt;/td&gt;&lt;td headers='a.bonus'&gt;"&amp;U47&amp;IF(W47="","","&lt;br /&gt;"&amp;W47)&amp;"&lt;/td&gt;&lt;td headers='special'&gt;"&amp;Y47&amp;IF(AA47="","","&lt;br /&gt;"&amp;AA47)&amp;"&lt;/td&gt;&lt;td headers='sp.bonus'&gt;"&amp;Z47&amp;IF(AB47="","","&lt;br /&gt;"&amp;AB47)&amp;"&lt;/td&gt;&lt;td headers='others'&gt;"&amp;AC47&amp;"&lt;/td&gt;&lt;td headers='sinA'&gt;"&amp;AD47&amp;"&lt;/td&gt;&lt;td headers='sinB'&gt;"&amp;AE47&amp;"&lt;/td&gt;&lt;td headers='sinC'&gt;"&amp;AF47&amp;"&lt;/td&gt;&lt;td headers='sinD'&gt;"&amp;AG47&amp;"&lt;/td&gt;&lt;td headers='sinE'&gt;"&amp;AH47&amp;"&lt;/td&gt;&lt;td headers='sinF'&gt;"&amp;AI47&amp;"&lt;/td&gt;&lt;td headers='sinG'&gt;"&amp;AJ47&amp;"&lt;/td&gt;&lt;/tr&gt;"</f>
        <v>&lt;tr class='mmt groupless'&gt;&lt;td headers='icon'&gt;&lt;a href='https://www.alchemistcodedb.com/jp/card/ts-envyria-elaine-01'&gt;&lt;img src='resources/TS_ENVYRIA_ELAINE_01.png' title='お気に入りの帽子' /&gt;&lt;/a&gt;&lt;/td&gt;&lt;td headers='name'&gt;お気に入りの帽子&lt;/td&gt;&lt;td headers='rank'&gt;3&lt;/td&gt;&lt;td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headers='group'&gt;&lt;/td&gt;&lt;td headers='score' id='m045'&gt;0&lt;/td&gt;&lt;td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47" s="30" t="str">
        <f t="shared" si="4"/>
        <v>document.getElementById('m045').innerHTML = (b0*0);</v>
      </c>
      <c r="AP47" s="34" t="str">
        <f t="shared" si="5"/>
        <v>m045</v>
      </c>
      <c r="AQ47" s="6" t="str">
        <f>IF(T47="","",VLOOKUP(T47,List!N$2:O$7,2,FALSE)&amp;"*"&amp;U47&amp;IF(V47="","","+"&amp;VLOOKUP(V47,List!N$2:O$7,2,FALSE)&amp;"*"&amp;W47&amp;"-"&amp;VLOOKUP(T47,List!N$2:O$7,2,FALSE)&amp;"*"&amp;VLOOKUP(V47,List!N$2:O$7,2,FALSE)&amp;"*"&amp;MIN(U47,W47)))&amp;IF(Y47="","",IF(T47="","","+")&amp;VLOOKUP(Y47,List!P$2:Q$14,2,FALSE)&amp;"*"&amp;Z47&amp;IF(AA47="","","+"&amp;VLOOKUP(AA47,List!P$2:Q$13,2,FALSE)))</f>
        <v/>
      </c>
    </row>
    <row r="48" spans="1:43" s="3" customFormat="1" ht="37.200000000000003" customHeight="1" x14ac:dyDescent="0.3">
      <c r="A48" s="3" t="s">
        <v>110</v>
      </c>
      <c r="C48" s="6" t="s">
        <v>111</v>
      </c>
      <c r="D48" s="3">
        <v>4</v>
      </c>
      <c r="F48" s="6"/>
      <c r="G48" s="15" t="s">
        <v>42</v>
      </c>
      <c r="H48" s="8"/>
      <c r="I48" s="8"/>
      <c r="J48" s="4">
        <f t="shared" si="0"/>
        <v>0</v>
      </c>
      <c r="K48" s="2"/>
      <c r="L48" s="2"/>
      <c r="M48" s="2"/>
      <c r="N48" s="2">
        <f t="shared" si="1"/>
        <v>0</v>
      </c>
      <c r="O48" s="2"/>
      <c r="P48" s="2"/>
      <c r="Q48" s="2"/>
      <c r="R48" s="2"/>
      <c r="S48" s="7"/>
      <c r="X48" s="3">
        <f t="shared" si="3"/>
        <v>0</v>
      </c>
      <c r="Z48" s="8"/>
      <c r="AB48" s="4"/>
      <c r="AC48" s="5"/>
      <c r="AK48" s="4">
        <f t="shared" si="2"/>
        <v>0</v>
      </c>
      <c r="AM48" s="22"/>
      <c r="AN48" s="30" t="str">
        <f>"&lt;tr class='mmt"&amp;IF(E48="活動"," ev",IF(E48="限定"," ltd",""))&amp;IF(H48=""," groupless'","'")&amp;"&gt;&lt;td headers='icon'&gt;&lt;a href='https://www.alchemistcodedb.com/jp/card/"&amp;SUBSTITUTE(SUBSTITUTE(LOWER(A48),"_","-"),".png","")&amp;"'&gt;&lt;img src='resources/"&amp;A48&amp;"' title='"&amp;C48&amp;"' /&gt;&lt;/a&gt;&lt;/td&gt;&lt;td headers='name'&gt;"&amp;C48&amp;"&lt;/td&gt;&lt;td headers='rank'&gt;"&amp;D48&amp;"&lt;/td&gt;&lt;td headers='remark'&gt;"&amp;IF(E48="活動","&lt;span class='event'&gt;活動&lt;/span&gt;",IF(E48="限定","&lt;span class='limited'&gt;限定&lt;/span&gt;",""))&amp;"&lt;/td&gt;&lt;td headers='origin'&gt;&lt;span class='originName'&gt;"&amp;SUBSTITUTE(G48,CHAR(10),"&lt;br /&gt;")&amp;"&lt;/span&gt;&lt;img class='originLogo' src='resources/ui/"&amp;VLOOKUP(G48,List!F:H,2,FALSE)&amp;"'title='"&amp;SUBSTITUTE(G48,CHAR(10)," ")&amp;"' /&gt;&lt;/td&gt;&lt;td headers='group'&gt;"&amp;IF(H48="","","&lt;span class='groupName'&gt;"&amp;SUBSTITUTE(H48,CHAR(10)," ")&amp;IF(I48="","","&lt;br /&gt;"&amp;SUBSTITUTE(I48,CHAR(10)," "))&amp;"&lt;/span&gt;&lt;img class='groupLogo' src='resources/ui/"&amp;VLOOKUP(H48,List!K:L,2,FALSE)&amp;"' title='"&amp;SUBSTITUTE(H48,CHAR(10)," ")&amp;"' /&gt;")&amp;IF(I48="","","&lt;img class='groupLogo' src='resources/ui/"&amp;VLOOKUP(I48,List!K:L,2,FALSE)&amp;"' title='"&amp;SUBSTITUTE(I48,CHAR(10)," ")&amp;"' /&gt;")&amp;"&lt;/td&gt;&lt;td headers='score' id='"&amp;AP48&amp;"'&gt;"&amp;J48&amp;"&lt;/td&gt;&lt;td headers='HP'&gt;"&amp;K48&amp;"&lt;/td&gt;&lt;td headers='patk'&gt;"&amp;L48&amp;"&lt;/td&gt;&lt;td headers='matk'&gt;"&amp;M48&amp;"&lt;/td&gt;&lt;td headers='pdef'&gt;"&amp;O48&amp;"&lt;/td&gt;&lt;td headers='mdef'&gt;"&amp;P48&amp;"&lt;/td&gt;&lt;td headers='dex'&gt;"&amp;Q48&amp;"&lt;/td&gt;&lt;td headers='agi'&gt;"&amp;R48&amp;"&lt;/td&gt;&lt;td headers='luck'&gt;"&amp;S48&amp;"&lt;/td&gt;&lt;td headers='aType'&gt;"&amp;T48&amp;IF(V48="","","&lt;br /&gt;"&amp;V48)&amp; "&lt;/td&gt;&lt;td headers='a.bonus'&gt;"&amp;U48&amp;IF(W48="","","&lt;br /&gt;"&amp;W48)&amp;"&lt;/td&gt;&lt;td headers='special'&gt;"&amp;Y48&amp;IF(AA48="","","&lt;br /&gt;"&amp;AA48)&amp;"&lt;/td&gt;&lt;td headers='sp.bonus'&gt;"&amp;Z48&amp;IF(AB48="","","&lt;br /&gt;"&amp;AB48)&amp;"&lt;/td&gt;&lt;td headers='others'&gt;"&amp;AC48&amp;"&lt;/td&gt;&lt;td headers='sinA'&gt;"&amp;AD48&amp;"&lt;/td&gt;&lt;td headers='sinB'&gt;"&amp;AE48&amp;"&lt;/td&gt;&lt;td headers='sinC'&gt;"&amp;AF48&amp;"&lt;/td&gt;&lt;td headers='sinD'&gt;"&amp;AG48&amp;"&lt;/td&gt;&lt;td headers='sinE'&gt;"&amp;AH48&amp;"&lt;/td&gt;&lt;td headers='sinF'&gt;"&amp;AI48&amp;"&lt;/td&gt;&lt;td headers='sinG'&gt;"&amp;AJ48&amp;"&lt;/td&gt;&lt;/tr&gt;"</f>
        <v>&lt;tr class='mmt groupless'&gt;&lt;td headers='icon'&gt;&lt;a href='https://www.alchemistcodedb.com/jp/card/ts-envyria-elizabeth-01'&gt;&lt;img src='resources/TS_ENVYRIA_ELIZABETH_01.png'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headers='group'&gt;&lt;/td&gt;&lt;td headers='score' id='m046'&gt;0&lt;/td&gt;&lt;td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48" s="30" t="str">
        <f t="shared" si="4"/>
        <v>document.getElementById('m046').innerHTML = (b0*0);</v>
      </c>
      <c r="AP48" s="34" t="str">
        <f t="shared" si="5"/>
        <v>m046</v>
      </c>
      <c r="AQ48" s="6" t="str">
        <f>IF(T48="","",VLOOKUP(T48,List!N$2:O$7,2,FALSE)&amp;"*"&amp;U48&amp;IF(V48="","","+"&amp;VLOOKUP(V48,List!N$2:O$7,2,FALSE)&amp;"*"&amp;W48&amp;"-"&amp;VLOOKUP(T48,List!N$2:O$7,2,FALSE)&amp;"*"&amp;VLOOKUP(V48,List!N$2:O$7,2,FALSE)&amp;"*"&amp;MIN(U48,W48)))&amp;IF(Y48="","",IF(T48="","","+")&amp;VLOOKUP(Y48,List!P$2:Q$14,2,FALSE)&amp;"*"&amp;Z48&amp;IF(AA48="","","+"&amp;VLOOKUP(AA48,List!P$2:Q$13,2,FALSE)))</f>
        <v/>
      </c>
    </row>
    <row r="49" spans="1:43" s="3" customFormat="1" ht="37.200000000000003" customHeight="1" x14ac:dyDescent="0.3">
      <c r="A49" s="3" t="s">
        <v>743</v>
      </c>
      <c r="C49" s="6" t="s">
        <v>757</v>
      </c>
      <c r="D49" s="3">
        <v>5</v>
      </c>
      <c r="E49" s="3" t="s">
        <v>39</v>
      </c>
      <c r="F49" s="6" t="s">
        <v>848</v>
      </c>
      <c r="G49" s="15" t="s">
        <v>42</v>
      </c>
      <c r="H49" s="8"/>
      <c r="I49" s="8"/>
      <c r="J49" s="4">
        <f t="shared" si="0"/>
        <v>0</v>
      </c>
      <c r="K49" s="2"/>
      <c r="L49" s="2"/>
      <c r="M49" s="2"/>
      <c r="N49" s="2">
        <f t="shared" si="1"/>
        <v>0</v>
      </c>
      <c r="O49" s="2"/>
      <c r="P49" s="2"/>
      <c r="Q49" s="2"/>
      <c r="R49" s="2"/>
      <c r="S49" s="7"/>
      <c r="X49" s="3">
        <f t="shared" si="3"/>
        <v>0</v>
      </c>
      <c r="Z49" s="8"/>
      <c r="AB49" s="4"/>
      <c r="AC49" s="5"/>
      <c r="AK49" s="4">
        <f t="shared" si="2"/>
        <v>0</v>
      </c>
      <c r="AM49" s="22"/>
      <c r="AN49" s="30" t="str">
        <f>"&lt;tr class='mmt"&amp;IF(E49="活動"," ev",IF(E49="限定"," ltd",""))&amp;IF(H49=""," groupless'","'")&amp;"&gt;&lt;td headers='icon'&gt;&lt;a href='https://www.alchemistcodedb.com/jp/card/"&amp;SUBSTITUTE(SUBSTITUTE(LOWER(A49),"_","-"),".png","")&amp;"'&gt;&lt;img src='resources/"&amp;A49&amp;"' title='"&amp;C49&amp;"' /&gt;&lt;/a&gt;&lt;/td&gt;&lt;td headers='name'&gt;"&amp;C49&amp;"&lt;/td&gt;&lt;td headers='rank'&gt;"&amp;D49&amp;"&lt;/td&gt;&lt;td headers='remark'&gt;"&amp;IF(E49="活動","&lt;span class='event'&gt;活動&lt;/span&gt;",IF(E49="限定","&lt;span class='limited'&gt;限定&lt;/span&gt;",""))&amp;"&lt;/td&gt;&lt;td headers='origin'&gt;&lt;span class='originName'&gt;"&amp;SUBSTITUTE(G49,CHAR(10),"&lt;br /&gt;")&amp;"&lt;/span&gt;&lt;img class='originLogo' src='resources/ui/"&amp;VLOOKUP(G49,List!F:H,2,FALSE)&amp;"'title='"&amp;SUBSTITUTE(G49,CHAR(10)," ")&amp;"' /&gt;&lt;/td&gt;&lt;td headers='group'&gt;"&amp;IF(H49="","","&lt;span class='groupName'&gt;"&amp;SUBSTITUTE(H49,CHAR(10)," ")&amp;IF(I49="","","&lt;br /&gt;"&amp;SUBSTITUTE(I49,CHAR(10)," "))&amp;"&lt;/span&gt;&lt;img class='groupLogo' src='resources/ui/"&amp;VLOOKUP(H49,List!K:L,2,FALSE)&amp;"' title='"&amp;SUBSTITUTE(H49,CHAR(10)," ")&amp;"' /&gt;")&amp;IF(I49="","","&lt;img class='groupLogo' src='resources/ui/"&amp;VLOOKUP(I49,List!K:L,2,FALSE)&amp;"' title='"&amp;SUBSTITUTE(I49,CHAR(10)," ")&amp;"' /&gt;")&amp;"&lt;/td&gt;&lt;td headers='score' id='"&amp;AP49&amp;"'&gt;"&amp;J49&amp;"&lt;/td&gt;&lt;td headers='HP'&gt;"&amp;K49&amp;"&lt;/td&gt;&lt;td headers='patk'&gt;"&amp;L49&amp;"&lt;/td&gt;&lt;td headers='matk'&gt;"&amp;M49&amp;"&lt;/td&gt;&lt;td headers='pdef'&gt;"&amp;O49&amp;"&lt;/td&gt;&lt;td headers='mdef'&gt;"&amp;P49&amp;"&lt;/td&gt;&lt;td headers='dex'&gt;"&amp;Q49&amp;"&lt;/td&gt;&lt;td headers='agi'&gt;"&amp;R49&amp;"&lt;/td&gt;&lt;td headers='luck'&gt;"&amp;S49&amp;"&lt;/td&gt;&lt;td headers='aType'&gt;"&amp;T49&amp;IF(V49="","","&lt;br /&gt;"&amp;V49)&amp; "&lt;/td&gt;&lt;td headers='a.bonus'&gt;"&amp;U49&amp;IF(W49="","","&lt;br /&gt;"&amp;W49)&amp;"&lt;/td&gt;&lt;td headers='special'&gt;"&amp;Y49&amp;IF(AA49="","","&lt;br /&gt;"&amp;AA49)&amp;"&lt;/td&gt;&lt;td headers='sp.bonus'&gt;"&amp;Z49&amp;IF(AB49="","","&lt;br /&gt;"&amp;AB49)&amp;"&lt;/td&gt;&lt;td headers='others'&gt;"&amp;AC49&amp;"&lt;/td&gt;&lt;td headers='sinA'&gt;"&amp;AD49&amp;"&lt;/td&gt;&lt;td headers='sinB'&gt;"&amp;AE49&amp;"&lt;/td&gt;&lt;td headers='sinC'&gt;"&amp;AF49&amp;"&lt;/td&gt;&lt;td headers='sinD'&gt;"&amp;AG49&amp;"&lt;/td&gt;&lt;td headers='sinE'&gt;"&amp;AH49&amp;"&lt;/td&gt;&lt;td headers='sinF'&gt;"&amp;AI49&amp;"&lt;/td&gt;&lt;td headers='sinG'&gt;"&amp;AJ49&amp;"&lt;/td&gt;&lt;/tr&gt;"</f>
        <v>&lt;tr class='mmt ltd groupless'&gt;&lt;td headers='icon'&gt;&lt;a href='https://www.alchemistcodedb.com/jp/card/ts-envyria-elizabeth-02'&gt;&lt;img src='resources/TS_ENVYRIA_ELIZABETH_02.png' title='秘密の試験薬チョコ' /&gt;&lt;/a&gt;&lt;/td&gt;&lt;td headers='name'&gt;秘密の試験薬チョコ&lt;/td&gt;&lt;td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src='resources/ui/IT_TB_BIRTH_ENV.png'title='エンヴィリア Envylia' /&gt;&lt;/td&gt;&lt;td headers='group'&gt;&lt;/td&gt;&lt;td headers='score' id='m047'&gt;0&lt;/td&gt;&lt;td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49" s="30" t="str">
        <f t="shared" si="4"/>
        <v>document.getElementById('m047').innerHTML = (b0*0);</v>
      </c>
      <c r="AP49" s="34" t="str">
        <f t="shared" si="5"/>
        <v>m047</v>
      </c>
      <c r="AQ49" s="6" t="str">
        <f>IF(T49="","",VLOOKUP(T49,List!N$2:O$7,2,FALSE)&amp;"*"&amp;U49&amp;IF(V49="","","+"&amp;VLOOKUP(V49,List!N$2:O$7,2,FALSE)&amp;"*"&amp;W49&amp;"-"&amp;VLOOKUP(T49,List!N$2:O$7,2,FALSE)&amp;"*"&amp;VLOOKUP(V49,List!N$2:O$7,2,FALSE)&amp;"*"&amp;MIN(U49,W49)))&amp;IF(Y49="","",IF(T49="","","+")&amp;VLOOKUP(Y49,List!P$2:Q$14,2,FALSE)&amp;"*"&amp;Z49&amp;IF(AA49="","","+"&amp;VLOOKUP(AA49,List!P$2:Q$13,2,FALSE)))</f>
        <v/>
      </c>
    </row>
    <row r="50" spans="1:43" s="3" customFormat="1" ht="37.200000000000003" customHeight="1" x14ac:dyDescent="0.3">
      <c r="A50" s="3" t="s">
        <v>112</v>
      </c>
      <c r="C50" s="6" t="s">
        <v>451</v>
      </c>
      <c r="D50" s="3">
        <v>4</v>
      </c>
      <c r="F50" s="6"/>
      <c r="G50" s="15" t="s">
        <v>42</v>
      </c>
      <c r="H50" s="8"/>
      <c r="I50" s="8"/>
      <c r="J50" s="4">
        <f t="shared" si="0"/>
        <v>0</v>
      </c>
      <c r="K50" s="2"/>
      <c r="L50" s="2"/>
      <c r="M50" s="2"/>
      <c r="N50" s="2">
        <f t="shared" si="1"/>
        <v>0</v>
      </c>
      <c r="O50" s="2"/>
      <c r="P50" s="2"/>
      <c r="Q50" s="2"/>
      <c r="R50" s="2"/>
      <c r="S50" s="7"/>
      <c r="X50" s="3">
        <f t="shared" si="3"/>
        <v>0</v>
      </c>
      <c r="Z50" s="8"/>
      <c r="AB50" s="4"/>
      <c r="AC50" s="5"/>
      <c r="AK50" s="4">
        <f t="shared" si="2"/>
        <v>0</v>
      </c>
      <c r="AM50" s="22"/>
      <c r="AN50" s="30" t="str">
        <f>"&lt;tr class='mmt"&amp;IF(E50="活動"," ev",IF(E50="限定"," ltd",""))&amp;IF(H50=""," groupless'","'")&amp;"&gt;&lt;td headers='icon'&gt;&lt;a href='https://www.alchemistcodedb.com/jp/card/"&amp;SUBSTITUTE(SUBSTITUTE(LOWER(A50),"_","-"),".png","")&amp;"'&gt;&lt;img src='resources/"&amp;A50&amp;"' title='"&amp;C50&amp;"' /&gt;&lt;/a&gt;&lt;/td&gt;&lt;td headers='name'&gt;"&amp;C50&amp;"&lt;/td&gt;&lt;td headers='rank'&gt;"&amp;D50&amp;"&lt;/td&gt;&lt;td headers='remark'&gt;"&amp;IF(E50="活動","&lt;span class='event'&gt;活動&lt;/span&gt;",IF(E50="限定","&lt;span class='limited'&gt;限定&lt;/span&gt;",""))&amp;"&lt;/td&gt;&lt;td headers='origin'&gt;&lt;span class='originName'&gt;"&amp;SUBSTITUTE(G50,CHAR(10),"&lt;br /&gt;")&amp;"&lt;/span&gt;&lt;img class='originLogo' src='resources/ui/"&amp;VLOOKUP(G50,List!F:H,2,FALSE)&amp;"'title='"&amp;SUBSTITUTE(G50,CHAR(10)," ")&amp;"' /&gt;&lt;/td&gt;&lt;td headers='group'&gt;"&amp;IF(H50="","","&lt;span class='groupName'&gt;"&amp;SUBSTITUTE(H50,CHAR(10)," ")&amp;IF(I50="","","&lt;br /&gt;"&amp;SUBSTITUTE(I50,CHAR(10)," "))&amp;"&lt;/span&gt;&lt;img class='groupLogo' src='resources/ui/"&amp;VLOOKUP(H50,List!K:L,2,FALSE)&amp;"' title='"&amp;SUBSTITUTE(H50,CHAR(10)," ")&amp;"' /&gt;")&amp;IF(I50="","","&lt;img class='groupLogo' src='resources/ui/"&amp;VLOOKUP(I50,List!K:L,2,FALSE)&amp;"' title='"&amp;SUBSTITUTE(I50,CHAR(10)," ")&amp;"' /&gt;")&amp;"&lt;/td&gt;&lt;td headers='score' id='"&amp;AP50&amp;"'&gt;"&amp;J50&amp;"&lt;/td&gt;&lt;td headers='HP'&gt;"&amp;K50&amp;"&lt;/td&gt;&lt;td headers='patk'&gt;"&amp;L50&amp;"&lt;/td&gt;&lt;td headers='matk'&gt;"&amp;M50&amp;"&lt;/td&gt;&lt;td headers='pdef'&gt;"&amp;O50&amp;"&lt;/td&gt;&lt;td headers='mdef'&gt;"&amp;P50&amp;"&lt;/td&gt;&lt;td headers='dex'&gt;"&amp;Q50&amp;"&lt;/td&gt;&lt;td headers='agi'&gt;"&amp;R50&amp;"&lt;/td&gt;&lt;td headers='luck'&gt;"&amp;S50&amp;"&lt;/td&gt;&lt;td headers='aType'&gt;"&amp;T50&amp;IF(V50="","","&lt;br /&gt;"&amp;V50)&amp; "&lt;/td&gt;&lt;td headers='a.bonus'&gt;"&amp;U50&amp;IF(W50="","","&lt;br /&gt;"&amp;W50)&amp;"&lt;/td&gt;&lt;td headers='special'&gt;"&amp;Y50&amp;IF(AA50="","","&lt;br /&gt;"&amp;AA50)&amp;"&lt;/td&gt;&lt;td headers='sp.bonus'&gt;"&amp;Z50&amp;IF(AB50="","","&lt;br /&gt;"&amp;AB50)&amp;"&lt;/td&gt;&lt;td headers='others'&gt;"&amp;AC50&amp;"&lt;/td&gt;&lt;td headers='sinA'&gt;"&amp;AD50&amp;"&lt;/td&gt;&lt;td headers='sinB'&gt;"&amp;AE50&amp;"&lt;/td&gt;&lt;td headers='sinC'&gt;"&amp;AF50&amp;"&lt;/td&gt;&lt;td headers='sinD'&gt;"&amp;AG50&amp;"&lt;/td&gt;&lt;td headers='sinE'&gt;"&amp;AH50&amp;"&lt;/td&gt;&lt;td headers='sinF'&gt;"&amp;AI50&amp;"&lt;/td&gt;&lt;td headers='sinG'&gt;"&amp;AJ50&amp;"&lt;/td&gt;&lt;/tr&gt;"</f>
        <v>&lt;tr class='mmt groupless'&gt;&lt;td headers='icon'&gt;&lt;a href='https://www.alchemistcodedb.com/jp/card/ts-envyria-fairlily-01'&gt;&lt;img src='resources/TS_ENVYRIA_FAIRLILY_01.png' title='ようこそ我らが植物園' /&gt;&lt;/a&gt;&lt;/td&gt;&lt;td headers='name'&gt;ようこそ我らが植物園&lt;/td&gt;&lt;td headers='rank'&gt;4&lt;/td&gt;&lt;td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headers='group'&gt;&lt;/td&gt;&lt;td headers='score' id='m048'&gt;0&lt;/td&gt;&lt;td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50" s="30" t="str">
        <f t="shared" si="4"/>
        <v>document.getElementById('m048').innerHTML = (b0*0);</v>
      </c>
      <c r="AP50" s="34" t="str">
        <f t="shared" si="5"/>
        <v>m048</v>
      </c>
      <c r="AQ50" s="6" t="str">
        <f>IF(T50="","",VLOOKUP(T50,List!N$2:O$7,2,FALSE)&amp;"*"&amp;U50&amp;IF(V50="","","+"&amp;VLOOKUP(V50,List!N$2:O$7,2,FALSE)&amp;"*"&amp;W50&amp;"-"&amp;VLOOKUP(T50,List!N$2:O$7,2,FALSE)&amp;"*"&amp;VLOOKUP(V50,List!N$2:O$7,2,FALSE)&amp;"*"&amp;MIN(U50,W50)))&amp;IF(Y50="","",IF(T50="","","+")&amp;VLOOKUP(Y50,List!P$2:Q$14,2,FALSE)&amp;"*"&amp;Z50&amp;IF(AA50="","","+"&amp;VLOOKUP(AA50,List!P$2:Q$13,2,FALSE)))</f>
        <v/>
      </c>
    </row>
    <row r="51" spans="1:43" s="3" customFormat="1" ht="37.200000000000003" customHeight="1" x14ac:dyDescent="0.3">
      <c r="A51" s="3" t="s">
        <v>113</v>
      </c>
      <c r="C51" s="6" t="s">
        <v>114</v>
      </c>
      <c r="D51" s="3">
        <v>3</v>
      </c>
      <c r="F51" s="6"/>
      <c r="G51" s="15" t="s">
        <v>42</v>
      </c>
      <c r="H51" s="8"/>
      <c r="I51" s="8"/>
      <c r="J51" s="4">
        <f t="shared" si="0"/>
        <v>0</v>
      </c>
      <c r="K51" s="2"/>
      <c r="L51" s="2"/>
      <c r="M51" s="2"/>
      <c r="N51" s="2">
        <f t="shared" si="1"/>
        <v>0</v>
      </c>
      <c r="O51" s="2"/>
      <c r="P51" s="2"/>
      <c r="Q51" s="2"/>
      <c r="R51" s="2"/>
      <c r="S51" s="7"/>
      <c r="X51" s="3">
        <f t="shared" si="3"/>
        <v>0</v>
      </c>
      <c r="Z51" s="8"/>
      <c r="AB51" s="4"/>
      <c r="AC51" s="5"/>
      <c r="AK51" s="4">
        <f t="shared" si="2"/>
        <v>0</v>
      </c>
      <c r="AM51" s="22"/>
      <c r="AN51" s="30" t="str">
        <f>"&lt;tr class='mmt"&amp;IF(E51="活動"," ev",IF(E51="限定"," ltd",""))&amp;IF(H51=""," groupless'","'")&amp;"&gt;&lt;td headers='icon'&gt;&lt;a href='https://www.alchemistcodedb.com/jp/card/"&amp;SUBSTITUTE(SUBSTITUTE(LOWER(A51),"_","-"),".png","")&amp;"'&gt;&lt;img src='resources/"&amp;A51&amp;"' title='"&amp;C51&amp;"' /&gt;&lt;/a&gt;&lt;/td&gt;&lt;td headers='name'&gt;"&amp;C51&amp;"&lt;/td&gt;&lt;td headers='rank'&gt;"&amp;D51&amp;"&lt;/td&gt;&lt;td headers='remark'&gt;"&amp;IF(E51="活動","&lt;span class='event'&gt;活動&lt;/span&gt;",IF(E51="限定","&lt;span class='limited'&gt;限定&lt;/span&gt;",""))&amp;"&lt;/td&gt;&lt;td headers='origin'&gt;&lt;span class='originName'&gt;"&amp;SUBSTITUTE(G51,CHAR(10),"&lt;br /&gt;")&amp;"&lt;/span&gt;&lt;img class='originLogo' src='resources/ui/"&amp;VLOOKUP(G51,List!F:H,2,FALSE)&amp;"'title='"&amp;SUBSTITUTE(G51,CHAR(10)," ")&amp;"' /&gt;&lt;/td&gt;&lt;td headers='group'&gt;"&amp;IF(H51="","","&lt;span class='groupName'&gt;"&amp;SUBSTITUTE(H51,CHAR(10)," ")&amp;IF(I51="","","&lt;br /&gt;"&amp;SUBSTITUTE(I51,CHAR(10)," "))&amp;"&lt;/span&gt;&lt;img class='groupLogo' src='resources/ui/"&amp;VLOOKUP(H51,List!K:L,2,FALSE)&amp;"' title='"&amp;SUBSTITUTE(H51,CHAR(10)," ")&amp;"' /&gt;")&amp;IF(I51="","","&lt;img class='groupLogo' src='resources/ui/"&amp;VLOOKUP(I51,List!K:L,2,FALSE)&amp;"' title='"&amp;SUBSTITUTE(I51,CHAR(10)," ")&amp;"' /&gt;")&amp;"&lt;/td&gt;&lt;td headers='score' id='"&amp;AP51&amp;"'&gt;"&amp;J51&amp;"&lt;/td&gt;&lt;td headers='HP'&gt;"&amp;K51&amp;"&lt;/td&gt;&lt;td headers='patk'&gt;"&amp;L51&amp;"&lt;/td&gt;&lt;td headers='matk'&gt;"&amp;M51&amp;"&lt;/td&gt;&lt;td headers='pdef'&gt;"&amp;O51&amp;"&lt;/td&gt;&lt;td headers='mdef'&gt;"&amp;P51&amp;"&lt;/td&gt;&lt;td headers='dex'&gt;"&amp;Q51&amp;"&lt;/td&gt;&lt;td headers='agi'&gt;"&amp;R51&amp;"&lt;/td&gt;&lt;td headers='luck'&gt;"&amp;S51&amp;"&lt;/td&gt;&lt;td headers='aType'&gt;"&amp;T51&amp;IF(V51="","","&lt;br /&gt;"&amp;V51)&amp; "&lt;/td&gt;&lt;td headers='a.bonus'&gt;"&amp;U51&amp;IF(W51="","","&lt;br /&gt;"&amp;W51)&amp;"&lt;/td&gt;&lt;td headers='special'&gt;"&amp;Y51&amp;IF(AA51="","","&lt;br /&gt;"&amp;AA51)&amp;"&lt;/td&gt;&lt;td headers='sp.bonus'&gt;"&amp;Z51&amp;IF(AB51="","","&lt;br /&gt;"&amp;AB51)&amp;"&lt;/td&gt;&lt;td headers='others'&gt;"&amp;AC51&amp;"&lt;/td&gt;&lt;td headers='sinA'&gt;"&amp;AD51&amp;"&lt;/td&gt;&lt;td headers='sinB'&gt;"&amp;AE51&amp;"&lt;/td&gt;&lt;td headers='sinC'&gt;"&amp;AF51&amp;"&lt;/td&gt;&lt;td headers='sinD'&gt;"&amp;AG51&amp;"&lt;/td&gt;&lt;td headers='sinE'&gt;"&amp;AH51&amp;"&lt;/td&gt;&lt;td headers='sinF'&gt;"&amp;AI51&amp;"&lt;/td&gt;&lt;td headers='sinG'&gt;"&amp;AJ51&amp;"&lt;/td&gt;&lt;/tr&gt;"</f>
        <v>&lt;tr class='mmt groupless'&gt;&lt;td headers='icon'&gt;&lt;a href='https://www.alchemistcodedb.com/jp/card/ts-envyria-fountain-01'&gt;&lt;img src='resources/TS_ENVYRIA_FOUNTAIN_01.png' title='未来への展望' /&gt;&lt;/a&gt;&lt;/td&gt;&lt;td headers='name'&gt;未来への展望&lt;/td&gt;&lt;td headers='rank'&gt;3&lt;/td&gt;&lt;td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headers='group'&gt;&lt;/td&gt;&lt;td headers='score' id='m049'&gt;0&lt;/td&gt;&lt;td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51" s="30" t="str">
        <f t="shared" si="4"/>
        <v>document.getElementById('m049').innerHTML = (b0*0);</v>
      </c>
      <c r="AP51" s="34" t="str">
        <f t="shared" si="5"/>
        <v>m049</v>
      </c>
      <c r="AQ51" s="6" t="str">
        <f>IF(T51="","",VLOOKUP(T51,List!N$2:O$7,2,FALSE)&amp;"*"&amp;U51&amp;IF(V51="","","+"&amp;VLOOKUP(V51,List!N$2:O$7,2,FALSE)&amp;"*"&amp;W51&amp;"-"&amp;VLOOKUP(T51,List!N$2:O$7,2,FALSE)&amp;"*"&amp;VLOOKUP(V51,List!N$2:O$7,2,FALSE)&amp;"*"&amp;MIN(U51,W51)))&amp;IF(Y51="","",IF(T51="","","+")&amp;VLOOKUP(Y51,List!P$2:Q$14,2,FALSE)&amp;"*"&amp;Z51&amp;IF(AA51="","","+"&amp;VLOOKUP(AA51,List!P$2:Q$13,2,FALSE)))</f>
        <v/>
      </c>
    </row>
    <row r="52" spans="1:43" s="3" customFormat="1" ht="37.200000000000003" customHeight="1" x14ac:dyDescent="0.3">
      <c r="A52" s="3" t="s">
        <v>115</v>
      </c>
      <c r="C52" s="6" t="s">
        <v>116</v>
      </c>
      <c r="D52" s="3">
        <v>5</v>
      </c>
      <c r="F52" s="6"/>
      <c r="G52" s="15" t="s">
        <v>42</v>
      </c>
      <c r="H52" s="8" t="s">
        <v>100</v>
      </c>
      <c r="I52" s="8"/>
      <c r="J52" s="4">
        <f t="shared" si="0"/>
        <v>60</v>
      </c>
      <c r="K52" s="2">
        <v>40</v>
      </c>
      <c r="L52" s="2"/>
      <c r="M52" s="2"/>
      <c r="N52" s="2">
        <f t="shared" si="1"/>
        <v>0</v>
      </c>
      <c r="O52" s="2">
        <v>30</v>
      </c>
      <c r="P52" s="2"/>
      <c r="Q52" s="2"/>
      <c r="R52" s="2">
        <v>10</v>
      </c>
      <c r="S52" s="7"/>
      <c r="X52" s="3">
        <f t="shared" si="3"/>
        <v>0</v>
      </c>
      <c r="Y52" s="3" t="s">
        <v>21</v>
      </c>
      <c r="Z52" s="8">
        <v>20</v>
      </c>
      <c r="AB52" s="4"/>
      <c r="AC52" s="5"/>
      <c r="AG52" s="3">
        <v>20</v>
      </c>
      <c r="AH52" s="3">
        <v>40</v>
      </c>
      <c r="AK52" s="4">
        <f t="shared" si="2"/>
        <v>40</v>
      </c>
      <c r="AM52" s="22"/>
      <c r="AN52" s="30" t="str">
        <f>"&lt;tr class='mmt"&amp;IF(E52="活動"," ev",IF(E52="限定"," ltd",""))&amp;IF(H52=""," groupless'","'")&amp;"&gt;&lt;td headers='icon'&gt;&lt;a href='https://www.alchemistcodedb.com/jp/card/"&amp;SUBSTITUTE(SUBSTITUTE(LOWER(A52),"_","-"),".png","")&amp;"'&gt;&lt;img src='resources/"&amp;A52&amp;"' title='"&amp;C52&amp;"' /&gt;&lt;/a&gt;&lt;/td&gt;&lt;td headers='name'&gt;"&amp;C52&amp;"&lt;/td&gt;&lt;td headers='rank'&gt;"&amp;D52&amp;"&lt;/td&gt;&lt;td headers='remark'&gt;"&amp;IF(E52="活動","&lt;span class='event'&gt;活動&lt;/span&gt;",IF(E52="限定","&lt;span class='limited'&gt;限定&lt;/span&gt;",""))&amp;"&lt;/td&gt;&lt;td headers='origin'&gt;&lt;span class='originName'&gt;"&amp;SUBSTITUTE(G52,CHAR(10),"&lt;br /&gt;")&amp;"&lt;/span&gt;&lt;img class='originLogo' src='resources/ui/"&amp;VLOOKUP(G52,List!F:H,2,FALSE)&amp;"'title='"&amp;SUBSTITUTE(G52,CHAR(10)," ")&amp;"' /&gt;&lt;/td&gt;&lt;td headers='group'&gt;"&amp;IF(H52="","","&lt;span class='groupName'&gt;"&amp;SUBSTITUTE(H52,CHAR(10)," ")&amp;IF(I52="","","&lt;br /&gt;"&amp;SUBSTITUTE(I52,CHAR(10)," "))&amp;"&lt;/span&gt;&lt;img class='groupLogo' src='resources/ui/"&amp;VLOOKUP(H52,List!K:L,2,FALSE)&amp;"' title='"&amp;SUBSTITUTE(H52,CHAR(10)," ")&amp;"' /&gt;")&amp;IF(I52="","","&lt;img class='groupLogo' src='resources/ui/"&amp;VLOOKUP(I52,List!K:L,2,FALSE)&amp;"' title='"&amp;SUBSTITUTE(I52,CHAR(10)," ")&amp;"' /&gt;")&amp;"&lt;/td&gt;&lt;td headers='score' id='"&amp;AP52&amp;"'&gt;"&amp;J52&amp;"&lt;/td&gt;&lt;td headers='HP'&gt;"&amp;K52&amp;"&lt;/td&gt;&lt;td headers='patk'&gt;"&amp;L52&amp;"&lt;/td&gt;&lt;td headers='matk'&gt;"&amp;M52&amp;"&lt;/td&gt;&lt;td headers='pdef'&gt;"&amp;O52&amp;"&lt;/td&gt;&lt;td headers='mdef'&gt;"&amp;P52&amp;"&lt;/td&gt;&lt;td headers='dex'&gt;"&amp;Q52&amp;"&lt;/td&gt;&lt;td headers='agi'&gt;"&amp;R52&amp;"&lt;/td&gt;&lt;td headers='luck'&gt;"&amp;S52&amp;"&lt;/td&gt;&lt;td headers='aType'&gt;"&amp;T52&amp;IF(V52="","","&lt;br /&gt;"&amp;V52)&amp; "&lt;/td&gt;&lt;td headers='a.bonus'&gt;"&amp;U52&amp;IF(W52="","","&lt;br /&gt;"&amp;W52)&amp;"&lt;/td&gt;&lt;td headers='special'&gt;"&amp;Y52&amp;IF(AA52="","","&lt;br /&gt;"&amp;AA52)&amp;"&lt;/td&gt;&lt;td headers='sp.bonus'&gt;"&amp;Z52&amp;IF(AB52="","","&lt;br /&gt;"&amp;AB52)&amp;"&lt;/td&gt;&lt;td headers='others'&gt;"&amp;AC52&amp;"&lt;/td&gt;&lt;td headers='sinA'&gt;"&amp;AD52&amp;"&lt;/td&gt;&lt;td headers='sinB'&gt;"&amp;AE52&amp;"&lt;/td&gt;&lt;td headers='sinC'&gt;"&amp;AF52&amp;"&lt;/td&gt;&lt;td headers='sinD'&gt;"&amp;AG52&amp;"&lt;/td&gt;&lt;td headers='sinE'&gt;"&amp;AH52&amp;"&lt;/td&gt;&lt;td headers='sinF'&gt;"&amp;AI52&amp;"&lt;/td&gt;&lt;td headers='sinG'&gt;"&amp;AJ52&amp;"&lt;/td&gt;&lt;/tr&gt;"</f>
        <v>&lt;tr class='mmt'&gt;&lt;td headers='icon'&gt;&lt;a href='https://www.alchemistcodedb.com/jp/card/ts-envyria-gerald-01'&gt;&lt;img src='resources/TS_ENVYRIA_GERALD_01.png' title='受け継がれた鋼の意志' /&gt;&lt;/a&gt;&lt;/td&gt;&lt;td headers='name'&gt;受け継がれた鋼の意志&lt;/td&gt;&lt;td headers='rank'&gt;5&lt;/td&gt;&lt;td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class='groupName'&gt;緋炎騎士団&lt;/span&gt;&lt;img class='groupLogo' src='resources/ui/subgroup_hienkishi.png' title='緋炎騎士団' /&gt;&lt;/td&gt;&lt;td headers='score' id='m050'&gt;60&lt;/td&gt;&lt;td headers='HP'&gt;40&lt;/td&gt;&lt;td headers='patk'&gt;&lt;/td&gt;&lt;td headers='matk'&gt;&lt;/td&gt;&lt;td headers='pdef'&gt;30&lt;/td&gt;&lt;td headers='mdef'&gt;&lt;/td&gt;&lt;td headers='dex'&gt;&lt;/td&gt;&lt;td headers='agi'&gt;10&lt;/td&gt;&lt;td headers='luck'&gt;&lt;/td&gt;&lt;td headers='aType'&gt;&lt;/td&gt;&lt;td headers='a.bonus'&gt;&lt;/td&gt;&lt;td headers='special'&gt;範囲&lt;/td&gt;&lt;td headers='sp.bonus'&gt;20&lt;/td&gt;&lt;td headers='others'&gt;&lt;/td&gt;&lt;td headers='sinA'&gt;&lt;/td&gt;&lt;td headers='sinB'&gt;&lt;/td&gt;&lt;td headers='sinC'&gt;&lt;/td&gt;&lt;td headers='sinD'&gt;20&lt;/td&gt;&lt;td headers='sinE'&gt;40&lt;/td&gt;&lt;td headers='sinF'&gt;&lt;/td&gt;&lt;td headers='sinG'&gt;&lt;/td&gt;&lt;/tr&gt;</v>
      </c>
      <c r="AO52" s="30" t="str">
        <f t="shared" si="4"/>
        <v>document.getElementById('m050').innerHTML = (b0*0) + (s0*40+s4*20+s5*40)+ (ex13*20);</v>
      </c>
      <c r="AP52" s="34" t="str">
        <f t="shared" si="5"/>
        <v>m050</v>
      </c>
      <c r="AQ52" s="6" t="str">
        <f>IF(T52="","",VLOOKUP(T52,List!N$2:O$7,2,FALSE)&amp;"*"&amp;U52&amp;IF(V52="","","+"&amp;VLOOKUP(V52,List!N$2:O$7,2,FALSE)&amp;"*"&amp;W52&amp;"-"&amp;VLOOKUP(T52,List!N$2:O$7,2,FALSE)&amp;"*"&amp;VLOOKUP(V52,List!N$2:O$7,2,FALSE)&amp;"*"&amp;MIN(U52,W52)))&amp;IF(Y52="","",IF(T52="","","+")&amp;VLOOKUP(Y52,List!P$2:Q$14,2,FALSE)&amp;"*"&amp;Z52&amp;IF(AA52="","","+"&amp;VLOOKUP(AA52,List!P$2:Q$13,2,FALSE)))</f>
        <v>ex13*20</v>
      </c>
    </row>
    <row r="53" spans="1:43" s="3" customFormat="1" ht="37.200000000000003" customHeight="1" x14ac:dyDescent="0.3">
      <c r="A53" s="3" t="s">
        <v>117</v>
      </c>
      <c r="C53" s="6" t="s">
        <v>118</v>
      </c>
      <c r="D53" s="3">
        <v>5</v>
      </c>
      <c r="E53" s="3" t="s">
        <v>35</v>
      </c>
      <c r="F53" s="6"/>
      <c r="G53" s="15" t="s">
        <v>42</v>
      </c>
      <c r="H53" s="8" t="s">
        <v>107</v>
      </c>
      <c r="I53" s="8"/>
      <c r="J53" s="4">
        <f t="shared" si="0"/>
        <v>40</v>
      </c>
      <c r="K53" s="2">
        <v>20</v>
      </c>
      <c r="L53" s="2">
        <v>30</v>
      </c>
      <c r="M53" s="2"/>
      <c r="N53" s="2">
        <f t="shared" si="1"/>
        <v>30</v>
      </c>
      <c r="O53" s="2"/>
      <c r="P53" s="2"/>
      <c r="Q53" s="2"/>
      <c r="R53" s="2"/>
      <c r="S53" s="7"/>
      <c r="X53" s="3">
        <f t="shared" si="3"/>
        <v>0</v>
      </c>
      <c r="Z53" s="8"/>
      <c r="AB53" s="4"/>
      <c r="AC53" s="5"/>
      <c r="AD53" s="3">
        <v>10</v>
      </c>
      <c r="AF53" s="3">
        <v>10</v>
      </c>
      <c r="AH53" s="3">
        <v>10</v>
      </c>
      <c r="AK53" s="4">
        <f t="shared" si="2"/>
        <v>10</v>
      </c>
      <c r="AM53" s="22"/>
      <c r="AN53" s="30" t="str">
        <f>"&lt;tr class='mmt"&amp;IF(E53="活動"," ev",IF(E53="限定"," ltd",""))&amp;IF(H53=""," groupless'","'")&amp;"&gt;&lt;td headers='icon'&gt;&lt;a href='https://www.alchemistcodedb.com/jp/card/"&amp;SUBSTITUTE(SUBSTITUTE(LOWER(A53),"_","-"),".png","")&amp;"'&gt;&lt;img src='resources/"&amp;A53&amp;"' title='"&amp;C53&amp;"' /&gt;&lt;/a&gt;&lt;/td&gt;&lt;td headers='name'&gt;"&amp;C53&amp;"&lt;/td&gt;&lt;td headers='rank'&gt;"&amp;D53&amp;"&lt;/td&gt;&lt;td headers='remark'&gt;"&amp;IF(E53="活動","&lt;span class='event'&gt;活動&lt;/span&gt;",IF(E53="限定","&lt;span class='limited'&gt;限定&lt;/span&gt;",""))&amp;"&lt;/td&gt;&lt;td headers='origin'&gt;&lt;span class='originName'&gt;"&amp;SUBSTITUTE(G53,CHAR(10),"&lt;br /&gt;")&amp;"&lt;/span&gt;&lt;img class='originLogo' src='resources/ui/"&amp;VLOOKUP(G53,List!F:H,2,FALSE)&amp;"'title='"&amp;SUBSTITUTE(G53,CHAR(10)," ")&amp;"' /&gt;&lt;/td&gt;&lt;td headers='group'&gt;"&amp;IF(H53="","","&lt;span class='groupName'&gt;"&amp;SUBSTITUTE(H53,CHAR(10)," ")&amp;IF(I53="","","&lt;br /&gt;"&amp;SUBSTITUTE(I53,CHAR(10)," "))&amp;"&lt;/span&gt;&lt;img class='groupLogo' src='resources/ui/"&amp;VLOOKUP(H53,List!K:L,2,FALSE)&amp;"' title='"&amp;SUBSTITUTE(H53,CHAR(10)," ")&amp;"' /&gt;")&amp;IF(I53="","","&lt;img class='groupLogo' src='resources/ui/"&amp;VLOOKUP(I53,List!K:L,2,FALSE)&amp;"' title='"&amp;SUBSTITUTE(I53,CHAR(10)," ")&amp;"' /&gt;")&amp;"&lt;/td&gt;&lt;td headers='score' id='"&amp;AP53&amp;"'&gt;"&amp;J53&amp;"&lt;/td&gt;&lt;td headers='HP'&gt;"&amp;K53&amp;"&lt;/td&gt;&lt;td headers='patk'&gt;"&amp;L53&amp;"&lt;/td&gt;&lt;td headers='matk'&gt;"&amp;M53&amp;"&lt;/td&gt;&lt;td headers='pdef'&gt;"&amp;O53&amp;"&lt;/td&gt;&lt;td headers='mdef'&gt;"&amp;P53&amp;"&lt;/td&gt;&lt;td headers='dex'&gt;"&amp;Q53&amp;"&lt;/td&gt;&lt;td headers='agi'&gt;"&amp;R53&amp;"&lt;/td&gt;&lt;td headers='luck'&gt;"&amp;S53&amp;"&lt;/td&gt;&lt;td headers='aType'&gt;"&amp;T53&amp;IF(V53="","","&lt;br /&gt;"&amp;V53)&amp; "&lt;/td&gt;&lt;td headers='a.bonus'&gt;"&amp;U53&amp;IF(W53="","","&lt;br /&gt;"&amp;W53)&amp;"&lt;/td&gt;&lt;td headers='special'&gt;"&amp;Y53&amp;IF(AA53="","","&lt;br /&gt;"&amp;AA53)&amp;"&lt;/td&gt;&lt;td headers='sp.bonus'&gt;"&amp;Z53&amp;IF(AB53="","","&lt;br /&gt;"&amp;AB53)&amp;"&lt;/td&gt;&lt;td headers='others'&gt;"&amp;AC53&amp;"&lt;/td&gt;&lt;td headers='sinA'&gt;"&amp;AD53&amp;"&lt;/td&gt;&lt;td headers='sinB'&gt;"&amp;AE53&amp;"&lt;/td&gt;&lt;td headers='sinC'&gt;"&amp;AF53&amp;"&lt;/td&gt;&lt;td headers='sinD'&gt;"&amp;AG53&amp;"&lt;/td&gt;&lt;td headers='sinE'&gt;"&amp;AH53&amp;"&lt;/td&gt;&lt;td headers='sinF'&gt;"&amp;AI53&amp;"&lt;/td&gt;&lt;td headers='sinG'&gt;"&amp;AJ53&amp;"&lt;/td&gt;&lt;/tr&gt;"</f>
        <v>&lt;tr class='mmt ev'&gt;&lt;td headers='icon'&gt;&lt;a href='https://www.alchemistcodedb.com/jp/card/ts-envyria-gino-01'&gt;&lt;img src='resources/TS_ENVYRIA_GINO_01.png' title='優しき反抗期' /&gt;&lt;/a&gt;&lt;/td&gt;&lt;td headers='name'&gt;優しき反抗期&lt;/td&gt;&lt;td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id='m051'&gt;40&lt;/td&gt;&lt;td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headers='sinA'&gt;10&lt;/td&gt;&lt;td headers='sinB'&gt;&lt;/td&gt;&lt;td headers='sinC'&gt;10&lt;/td&gt;&lt;td headers='sinD'&gt;&lt;/td&gt;&lt;td headers='sinE'&gt;10&lt;/td&gt;&lt;td headers='sinF'&gt;&lt;/td&gt;&lt;td headers='sinG'&gt;&lt;/td&gt;&lt;/tr&gt;</v>
      </c>
      <c r="AO53" s="30" t="str">
        <f t="shared" si="4"/>
        <v>document.getElementById('m051').innerHTML = (b0*30+b1*30) + (s0*10+s1*10+s3*10+s5*10);</v>
      </c>
      <c r="AP53" s="34" t="str">
        <f t="shared" si="5"/>
        <v>m051</v>
      </c>
      <c r="AQ53" s="6" t="str">
        <f>IF(T53="","",VLOOKUP(T53,List!N$2:O$7,2,FALSE)&amp;"*"&amp;U53&amp;IF(V53="","","+"&amp;VLOOKUP(V53,List!N$2:O$7,2,FALSE)&amp;"*"&amp;W53&amp;"-"&amp;VLOOKUP(T53,List!N$2:O$7,2,FALSE)&amp;"*"&amp;VLOOKUP(V53,List!N$2:O$7,2,FALSE)&amp;"*"&amp;MIN(U53,W53)))&amp;IF(Y53="","",IF(T53="","","+")&amp;VLOOKUP(Y53,List!P$2:Q$14,2,FALSE)&amp;"*"&amp;Z53&amp;IF(AA53="","","+"&amp;VLOOKUP(AA53,List!P$2:Q$13,2,FALSE)))</f>
        <v/>
      </c>
    </row>
    <row r="54" spans="1:43" s="3" customFormat="1" ht="37.200000000000003" customHeight="1" x14ac:dyDescent="0.3">
      <c r="A54" s="3" t="s">
        <v>119</v>
      </c>
      <c r="C54" s="6" t="s">
        <v>120</v>
      </c>
      <c r="D54" s="3">
        <v>5</v>
      </c>
      <c r="E54" s="3" t="s">
        <v>39</v>
      </c>
      <c r="F54" s="6"/>
      <c r="G54" s="15" t="s">
        <v>42</v>
      </c>
      <c r="H54" s="8" t="s">
        <v>404</v>
      </c>
      <c r="I54" s="8" t="s">
        <v>107</v>
      </c>
      <c r="J54" s="4">
        <f t="shared" si="0"/>
        <v>70</v>
      </c>
      <c r="K54" s="2">
        <v>50</v>
      </c>
      <c r="L54" s="2">
        <v>20</v>
      </c>
      <c r="M54" s="2"/>
      <c r="N54" s="2">
        <f t="shared" si="1"/>
        <v>20</v>
      </c>
      <c r="O54" s="2"/>
      <c r="P54" s="2"/>
      <c r="Q54" s="2"/>
      <c r="R54" s="2"/>
      <c r="S54" s="7"/>
      <c r="T54" s="5" t="s">
        <v>15</v>
      </c>
      <c r="U54" s="3">
        <v>20</v>
      </c>
      <c r="V54" s="5"/>
      <c r="X54" s="3">
        <f t="shared" si="3"/>
        <v>20</v>
      </c>
      <c r="Z54" s="8"/>
      <c r="AB54" s="4"/>
      <c r="AC54" s="5" t="s">
        <v>480</v>
      </c>
      <c r="AD54" s="3">
        <v>30</v>
      </c>
      <c r="AH54" s="3">
        <v>30</v>
      </c>
      <c r="AK54" s="4">
        <f t="shared" si="2"/>
        <v>30</v>
      </c>
      <c r="AM54" s="22"/>
      <c r="AN54" s="30" t="str">
        <f>"&lt;tr class='mmt"&amp;IF(E54="活動"," ev",IF(E54="限定"," ltd",""))&amp;IF(H54=""," groupless'","'")&amp;"&gt;&lt;td headers='icon'&gt;&lt;a href='https://www.alchemistcodedb.com/jp/card/"&amp;SUBSTITUTE(SUBSTITUTE(LOWER(A54),"_","-"),".png","")&amp;"'&gt;&lt;img src='resources/"&amp;A54&amp;"' title='"&amp;C54&amp;"' /&gt;&lt;/a&gt;&lt;/td&gt;&lt;td headers='name'&gt;"&amp;C54&amp;"&lt;/td&gt;&lt;td headers='rank'&gt;"&amp;D54&amp;"&lt;/td&gt;&lt;td headers='remark'&gt;"&amp;IF(E54="活動","&lt;span class='event'&gt;活動&lt;/span&gt;",IF(E54="限定","&lt;span class='limited'&gt;限定&lt;/span&gt;",""))&amp;"&lt;/td&gt;&lt;td headers='origin'&gt;&lt;span class='originName'&gt;"&amp;SUBSTITUTE(G54,CHAR(10),"&lt;br /&gt;")&amp;"&lt;/span&gt;&lt;img class='originLogo' src='resources/ui/"&amp;VLOOKUP(G54,List!F:H,2,FALSE)&amp;"'title='"&amp;SUBSTITUTE(G54,CHAR(10)," ")&amp;"' /&gt;&lt;/td&gt;&lt;td headers='group'&gt;"&amp;IF(H54="","","&lt;span class='groupName'&gt;"&amp;SUBSTITUTE(H54,CHAR(10)," ")&amp;IF(I54="","","&lt;br /&gt;"&amp;SUBSTITUTE(I54,CHAR(10)," "))&amp;"&lt;/span&gt;&lt;img class='groupLogo' src='resources/ui/"&amp;VLOOKUP(H54,List!K:L,2,FALSE)&amp;"' title='"&amp;SUBSTITUTE(H54,CHAR(10)," ")&amp;"' /&gt;")&amp;IF(I54="","","&lt;img class='groupLogo' src='resources/ui/"&amp;VLOOKUP(I54,List!K:L,2,FALSE)&amp;"' title='"&amp;SUBSTITUTE(I54,CHAR(10)," ")&amp;"' /&gt;")&amp;"&lt;/td&gt;&lt;td headers='score' id='"&amp;AP54&amp;"'&gt;"&amp;J54&amp;"&lt;/td&gt;&lt;td headers='HP'&gt;"&amp;K54&amp;"&lt;/td&gt;&lt;td headers='patk'&gt;"&amp;L54&amp;"&lt;/td&gt;&lt;td headers='matk'&gt;"&amp;M54&amp;"&lt;/td&gt;&lt;td headers='pdef'&gt;"&amp;O54&amp;"&lt;/td&gt;&lt;td headers='mdef'&gt;"&amp;P54&amp;"&lt;/td&gt;&lt;td headers='dex'&gt;"&amp;Q54&amp;"&lt;/td&gt;&lt;td headers='agi'&gt;"&amp;R54&amp;"&lt;/td&gt;&lt;td headers='luck'&gt;"&amp;S54&amp;"&lt;/td&gt;&lt;td headers='aType'&gt;"&amp;T54&amp;IF(V54="","","&lt;br /&gt;"&amp;V54)&amp; "&lt;/td&gt;&lt;td headers='a.bonus'&gt;"&amp;U54&amp;IF(W54="","","&lt;br /&gt;"&amp;W54)&amp;"&lt;/td&gt;&lt;td headers='special'&gt;"&amp;Y54&amp;IF(AA54="","","&lt;br /&gt;"&amp;AA54)&amp;"&lt;/td&gt;&lt;td headers='sp.bonus'&gt;"&amp;Z54&amp;IF(AB54="","","&lt;br /&gt;"&amp;AB54)&amp;"&lt;/td&gt;&lt;td headers='others'&gt;"&amp;AC54&amp;"&lt;/td&gt;&lt;td headers='sinA'&gt;"&amp;AD54&amp;"&lt;/td&gt;&lt;td headers='sinB'&gt;"&amp;AE54&amp;"&lt;/td&gt;&lt;td headers='sinC'&gt;"&amp;AF54&amp;"&lt;/td&gt;&lt;td headers='sinD'&gt;"&amp;AG54&amp;"&lt;/td&gt;&lt;td headers='sinE'&gt;"&amp;AH54&amp;"&lt;/td&gt;&lt;td headers='sinF'&gt;"&amp;AI54&amp;"&lt;/td&gt;&lt;td headers='sinG'&gt;"&amp;AJ54&amp;"&lt;/td&gt;&lt;/tr&gt;"</f>
        <v>&lt;tr class='mmt ltd'&gt;&lt;td headers='icon'&gt;&lt;a href='https://www.alchemistcodedb.com/jp/card/ts-envyria-leonia-01'&gt;&lt;img src='resources/TS_ENVYRIA_LEONIA_01.png' title='嗚呼、麗しき純白の獅子' /&gt;&lt;/a&gt;&lt;/td&gt;&lt;td headers='name'&gt;嗚呼、麗しき純白の獅子&lt;/td&gt;&lt;td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class='groupName'&gt;シェイナファンクラブ&lt;br /&gt;エンヴィリア王国騎士団&lt;/span&gt;&lt;img class='groupLogo' src='resources/ui/subgroup_shayna_fanclub.png' title='シェイナファンクラブ' /&gt;&lt;img class='groupLogo' src='resources/ui/subgroup_envyria_knight.png' title='エンヴィリア王国騎士団' /&gt;&lt;/td&gt;&lt;td headers='score' id='m052'&gt;70&lt;/td&gt;&lt;td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headers='aType'&gt;刺突&lt;/td&gt;&lt;td headers='a.bonus'&gt;20&lt;/td&gt;&lt;td headers='special'&gt;&lt;/td&gt;&lt;td headers='sp.bonus'&gt;&lt;/td&gt;&lt;td headers='others'&gt;暴擊率+20&lt;/td&gt;&lt;td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O54" s="30" t="str">
        <f t="shared" si="4"/>
        <v>document.getElementById('m052').innerHTML = (b0*20+b1*20) + (s0*30+s1*30+s5*30)+ (ex02*20);</v>
      </c>
      <c r="AP54" s="34" t="str">
        <f t="shared" si="5"/>
        <v>m052</v>
      </c>
      <c r="AQ54" s="6" t="str">
        <f>IF(T54="","",VLOOKUP(T54,List!N$2:O$7,2,FALSE)&amp;"*"&amp;U54&amp;IF(V54="","","+"&amp;VLOOKUP(V54,List!N$2:O$7,2,FALSE)&amp;"*"&amp;W54&amp;"-"&amp;VLOOKUP(T54,List!N$2:O$7,2,FALSE)&amp;"*"&amp;VLOOKUP(V54,List!N$2:O$7,2,FALSE)&amp;"*"&amp;MIN(U54,W54)))&amp;IF(Y54="","",IF(T54="","","+")&amp;VLOOKUP(Y54,List!P$2:Q$14,2,FALSE)&amp;"*"&amp;Z54&amp;IF(AA54="","","+"&amp;VLOOKUP(AA54,List!P$2:Q$13,2,FALSE)))</f>
        <v>ex02*20</v>
      </c>
    </row>
    <row r="55" spans="1:43" s="3" customFormat="1" ht="37.200000000000003" customHeight="1" x14ac:dyDescent="0.3">
      <c r="A55" s="3" t="s">
        <v>121</v>
      </c>
      <c r="C55" s="6" t="s">
        <v>122</v>
      </c>
      <c r="D55" s="3">
        <v>4</v>
      </c>
      <c r="F55" s="6"/>
      <c r="G55" s="15" t="s">
        <v>42</v>
      </c>
      <c r="H55" s="8" t="s">
        <v>43</v>
      </c>
      <c r="I55" s="8"/>
      <c r="J55" s="4">
        <f t="shared" si="0"/>
        <v>30</v>
      </c>
      <c r="K55" s="2">
        <v>60</v>
      </c>
      <c r="L55" s="2"/>
      <c r="M55" s="2"/>
      <c r="N55" s="2">
        <f t="shared" si="1"/>
        <v>0</v>
      </c>
      <c r="O55" s="2"/>
      <c r="P55" s="2"/>
      <c r="Q55" s="2"/>
      <c r="R55" s="2"/>
      <c r="S55" s="7"/>
      <c r="X55" s="3">
        <f t="shared" si="3"/>
        <v>0</v>
      </c>
      <c r="Z55" s="8"/>
      <c r="AB55" s="4"/>
      <c r="AC55" s="5"/>
      <c r="AH55" s="3">
        <v>30</v>
      </c>
      <c r="AK55" s="4">
        <f t="shared" si="2"/>
        <v>30</v>
      </c>
      <c r="AM55" s="22"/>
      <c r="AN55" s="30" t="str">
        <f>"&lt;tr class='mmt"&amp;IF(E55="活動"," ev",IF(E55="限定"," ltd",""))&amp;IF(H55=""," groupless'","'")&amp;"&gt;&lt;td headers='icon'&gt;&lt;a href='https://www.alchemistcodedb.com/jp/card/"&amp;SUBSTITUTE(SUBSTITUTE(LOWER(A55),"_","-"),".png","")&amp;"'&gt;&lt;img src='resources/"&amp;A55&amp;"' title='"&amp;C55&amp;"' /&gt;&lt;/a&gt;&lt;/td&gt;&lt;td headers='name'&gt;"&amp;C55&amp;"&lt;/td&gt;&lt;td headers='rank'&gt;"&amp;D55&amp;"&lt;/td&gt;&lt;td headers='remark'&gt;"&amp;IF(E55="活動","&lt;span class='event'&gt;活動&lt;/span&gt;",IF(E55="限定","&lt;span class='limited'&gt;限定&lt;/span&gt;",""))&amp;"&lt;/td&gt;&lt;td headers='origin'&gt;&lt;span class='originName'&gt;"&amp;SUBSTITUTE(G55,CHAR(10),"&lt;br /&gt;")&amp;"&lt;/span&gt;&lt;img class='originLogo' src='resources/ui/"&amp;VLOOKUP(G55,List!F:H,2,FALSE)&amp;"'title='"&amp;SUBSTITUTE(G55,CHAR(10)," ")&amp;"' /&gt;&lt;/td&gt;&lt;td headers='group'&gt;"&amp;IF(H55="","","&lt;span class='groupName'&gt;"&amp;SUBSTITUTE(H55,CHAR(10)," ")&amp;IF(I55="","","&lt;br /&gt;"&amp;SUBSTITUTE(I55,CHAR(10)," "))&amp;"&lt;/span&gt;&lt;img class='groupLogo' src='resources/ui/"&amp;VLOOKUP(H55,List!K:L,2,FALSE)&amp;"' title='"&amp;SUBSTITUTE(H55,CHAR(10)," ")&amp;"' /&gt;")&amp;IF(I55="","","&lt;img class='groupLogo' src='resources/ui/"&amp;VLOOKUP(I55,List!K:L,2,FALSE)&amp;"' title='"&amp;SUBSTITUTE(I55,CHAR(10)," ")&amp;"' /&gt;")&amp;"&lt;/td&gt;&lt;td headers='score' id='"&amp;AP55&amp;"'&gt;"&amp;J55&amp;"&lt;/td&gt;&lt;td headers='HP'&gt;"&amp;K55&amp;"&lt;/td&gt;&lt;td headers='patk'&gt;"&amp;L55&amp;"&lt;/td&gt;&lt;td headers='matk'&gt;"&amp;M55&amp;"&lt;/td&gt;&lt;td headers='pdef'&gt;"&amp;O55&amp;"&lt;/td&gt;&lt;td headers='mdef'&gt;"&amp;P55&amp;"&lt;/td&gt;&lt;td headers='dex'&gt;"&amp;Q55&amp;"&lt;/td&gt;&lt;td headers='agi'&gt;"&amp;R55&amp;"&lt;/td&gt;&lt;td headers='luck'&gt;"&amp;S55&amp;"&lt;/td&gt;&lt;td headers='aType'&gt;"&amp;T55&amp;IF(V55="","","&lt;br /&gt;"&amp;V55)&amp; "&lt;/td&gt;&lt;td headers='a.bonus'&gt;"&amp;U55&amp;IF(W55="","","&lt;br /&gt;"&amp;W55)&amp;"&lt;/td&gt;&lt;td headers='special'&gt;"&amp;Y55&amp;IF(AA55="","","&lt;br /&gt;"&amp;AA55)&amp;"&lt;/td&gt;&lt;td headers='sp.bonus'&gt;"&amp;Z55&amp;IF(AB55="","","&lt;br /&gt;"&amp;AB55)&amp;"&lt;/td&gt;&lt;td headers='others'&gt;"&amp;AC55&amp;"&lt;/td&gt;&lt;td headers='sinA'&gt;"&amp;AD55&amp;"&lt;/td&gt;&lt;td headers='sinB'&gt;"&amp;AE55&amp;"&lt;/td&gt;&lt;td headers='sinC'&gt;"&amp;AF55&amp;"&lt;/td&gt;&lt;td headers='sinD'&gt;"&amp;AG55&amp;"&lt;/td&gt;&lt;td headers='sinE'&gt;"&amp;AH55&amp;"&lt;/td&gt;&lt;td headers='sinF'&gt;"&amp;AI55&amp;"&lt;/td&gt;&lt;td headers='sinG'&gt;"&amp;AJ55&amp;"&lt;/td&gt;&lt;/tr&gt;"</f>
        <v>&lt;tr class='mmt'&gt;&lt;td headers='icon'&gt;&lt;a href='https://www.alchemistcodedb.com/jp/card/ts-envyria-lgdsag-01'&gt;&lt;img src='resources/TS_ENVYRIA_LGDSAG_01.png' title='胸を焦がす輝き' /&gt;&lt;/a&gt;&lt;/td&gt;&lt;td headers='name'&gt;胸を焦がす輝き&lt;/td&gt;&lt;td headers='rank'&gt;4&lt;/td&gt;&lt;td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class='groupName'&gt;蒼炎騎士団&lt;/span&gt;&lt;img class='groupLogo' src='resources/ui/subgroup_souenkishi.png' title='蒼炎騎士団' /&gt;&lt;/td&gt;&lt;td headers='score' id='m053'&gt;30&lt;/td&gt;&lt;td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O55" s="30" t="str">
        <f t="shared" si="4"/>
        <v>document.getElementById('m053').innerHTML = (b0*0) + (s0*30+s5*30);</v>
      </c>
      <c r="AP55" s="34" t="str">
        <f t="shared" si="5"/>
        <v>m053</v>
      </c>
      <c r="AQ55" s="6" t="str">
        <f>IF(T55="","",VLOOKUP(T55,List!N$2:O$7,2,FALSE)&amp;"*"&amp;U55&amp;IF(V55="","","+"&amp;VLOOKUP(V55,List!N$2:O$7,2,FALSE)&amp;"*"&amp;W55&amp;"-"&amp;VLOOKUP(T55,List!N$2:O$7,2,FALSE)&amp;"*"&amp;VLOOKUP(V55,List!N$2:O$7,2,FALSE)&amp;"*"&amp;MIN(U55,W55)))&amp;IF(Y55="","",IF(T55="","","+")&amp;VLOOKUP(Y55,List!P$2:Q$14,2,FALSE)&amp;"*"&amp;Z55&amp;IF(AA55="","","+"&amp;VLOOKUP(AA55,List!P$2:Q$13,2,FALSE)))</f>
        <v/>
      </c>
    </row>
    <row r="56" spans="1:43" s="3" customFormat="1" ht="37.200000000000003" customHeight="1" x14ac:dyDescent="0.3">
      <c r="A56" s="3" t="s">
        <v>744</v>
      </c>
      <c r="C56" s="6" t="s">
        <v>760</v>
      </c>
      <c r="D56" s="3">
        <v>5</v>
      </c>
      <c r="E56" s="3" t="s">
        <v>39</v>
      </c>
      <c r="F56" s="6"/>
      <c r="G56" s="15" t="s">
        <v>42</v>
      </c>
      <c r="H56" s="8"/>
      <c r="I56" s="8"/>
      <c r="J56" s="4">
        <f t="shared" si="0"/>
        <v>0</v>
      </c>
      <c r="K56" s="2"/>
      <c r="L56" s="2"/>
      <c r="M56" s="2"/>
      <c r="N56" s="2">
        <f t="shared" si="1"/>
        <v>0</v>
      </c>
      <c r="O56" s="2"/>
      <c r="P56" s="2"/>
      <c r="Q56" s="2"/>
      <c r="R56" s="2"/>
      <c r="S56" s="7"/>
      <c r="X56" s="3">
        <f t="shared" si="3"/>
        <v>0</v>
      </c>
      <c r="Z56" s="8"/>
      <c r="AB56" s="4"/>
      <c r="AC56" s="5"/>
      <c r="AK56" s="4">
        <f t="shared" si="2"/>
        <v>0</v>
      </c>
      <c r="AM56" s="22"/>
      <c r="AN56" s="30" t="str">
        <f>"&lt;tr class='mmt"&amp;IF(E56="活動"," ev",IF(E56="限定"," ltd",""))&amp;IF(H56=""," groupless'","'")&amp;"&gt;&lt;td headers='icon'&gt;&lt;a href='https://www.alchemistcodedb.com/jp/card/"&amp;SUBSTITUTE(SUBSTITUTE(LOWER(A56),"_","-"),".png","")&amp;"'&gt;&lt;img src='resources/"&amp;A56&amp;"' title='"&amp;C56&amp;"' /&gt;&lt;/a&gt;&lt;/td&gt;&lt;td headers='name'&gt;"&amp;C56&amp;"&lt;/td&gt;&lt;td headers='rank'&gt;"&amp;D56&amp;"&lt;/td&gt;&lt;td headers='remark'&gt;"&amp;IF(E56="活動","&lt;span class='event'&gt;活動&lt;/span&gt;",IF(E56="限定","&lt;span class='limited'&gt;限定&lt;/span&gt;",""))&amp;"&lt;/td&gt;&lt;td headers='origin'&gt;&lt;span class='originName'&gt;"&amp;SUBSTITUTE(G56,CHAR(10),"&lt;br /&gt;")&amp;"&lt;/span&gt;&lt;img class='originLogo' src='resources/ui/"&amp;VLOOKUP(G56,List!F:H,2,FALSE)&amp;"'title='"&amp;SUBSTITUTE(G56,CHAR(10)," ")&amp;"' /&gt;&lt;/td&gt;&lt;td headers='group'&gt;"&amp;IF(H56="","","&lt;span class='groupName'&gt;"&amp;SUBSTITUTE(H56,CHAR(10)," ")&amp;IF(I56="","","&lt;br /&gt;"&amp;SUBSTITUTE(I56,CHAR(10)," "))&amp;"&lt;/span&gt;&lt;img class='groupLogo' src='resources/ui/"&amp;VLOOKUP(H56,List!K:L,2,FALSE)&amp;"' title='"&amp;SUBSTITUTE(H56,CHAR(10)," ")&amp;"' /&gt;")&amp;IF(I56="","","&lt;img class='groupLogo' src='resources/ui/"&amp;VLOOKUP(I56,List!K:L,2,FALSE)&amp;"' title='"&amp;SUBSTITUTE(I56,CHAR(10)," ")&amp;"' /&gt;")&amp;"&lt;/td&gt;&lt;td headers='score' id='"&amp;AP56&amp;"'&gt;"&amp;J56&amp;"&lt;/td&gt;&lt;td headers='HP'&gt;"&amp;K56&amp;"&lt;/td&gt;&lt;td headers='patk'&gt;"&amp;L56&amp;"&lt;/td&gt;&lt;td headers='matk'&gt;"&amp;M56&amp;"&lt;/td&gt;&lt;td headers='pdef'&gt;"&amp;O56&amp;"&lt;/td&gt;&lt;td headers='mdef'&gt;"&amp;P56&amp;"&lt;/td&gt;&lt;td headers='dex'&gt;"&amp;Q56&amp;"&lt;/td&gt;&lt;td headers='agi'&gt;"&amp;R56&amp;"&lt;/td&gt;&lt;td headers='luck'&gt;"&amp;S56&amp;"&lt;/td&gt;&lt;td headers='aType'&gt;"&amp;T56&amp;IF(V56="","","&lt;br /&gt;"&amp;V56)&amp; "&lt;/td&gt;&lt;td headers='a.bonus'&gt;"&amp;U56&amp;IF(W56="","","&lt;br /&gt;"&amp;W56)&amp;"&lt;/td&gt;&lt;td headers='special'&gt;"&amp;Y56&amp;IF(AA56="","","&lt;br /&gt;"&amp;AA56)&amp;"&lt;/td&gt;&lt;td headers='sp.bonus'&gt;"&amp;Z56&amp;IF(AB56="","","&lt;br /&gt;"&amp;AB56)&amp;"&lt;/td&gt;&lt;td headers='others'&gt;"&amp;AC56&amp;"&lt;/td&gt;&lt;td headers='sinA'&gt;"&amp;AD56&amp;"&lt;/td&gt;&lt;td headers='sinB'&gt;"&amp;AE56&amp;"&lt;/td&gt;&lt;td headers='sinC'&gt;"&amp;AF56&amp;"&lt;/td&gt;&lt;td headers='sinD'&gt;"&amp;AG56&amp;"&lt;/td&gt;&lt;td headers='sinE'&gt;"&amp;AH56&amp;"&lt;/td&gt;&lt;td headers='sinF'&gt;"&amp;AI56&amp;"&lt;/td&gt;&lt;td headers='sinG'&gt;"&amp;AJ56&amp;"&lt;/td&gt;&lt;/tr&gt;"</f>
        <v>&lt;tr class='mmt ltd groupless'&gt;&lt;td headers='icon'&gt;&lt;a href='https://www.alchemistcodedb.com/jp/card/ts-envyria-logi-heros-01'&gt;&lt;img src='resources/TS_ENVYRIA_LOGI_HEROS_01.png' title='続いていく新たな歩み' /&gt;&lt;/a&gt;&lt;/td&gt;&lt;td headers='name'&gt;続いていく新たな歩み&lt;/td&gt;&lt;td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src='resources/ui/IT_TB_BIRTH_ENV.png'title='エンヴィリア Envylia' /&gt;&lt;/td&gt;&lt;td headers='group'&gt;&lt;/td&gt;&lt;td headers='score' id='m054'&gt;0&lt;/td&gt;&lt;td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56" s="30" t="str">
        <f t="shared" si="4"/>
        <v>document.getElementById('m054').innerHTML = (b0*0);</v>
      </c>
      <c r="AP56" s="34" t="str">
        <f t="shared" si="5"/>
        <v>m054</v>
      </c>
      <c r="AQ56" s="6" t="str">
        <f>IF(T56="","",VLOOKUP(T56,List!N$2:O$7,2,FALSE)&amp;"*"&amp;U56&amp;IF(V56="","","+"&amp;VLOOKUP(V56,List!N$2:O$7,2,FALSE)&amp;"*"&amp;W56&amp;"-"&amp;VLOOKUP(T56,List!N$2:O$7,2,FALSE)&amp;"*"&amp;VLOOKUP(V56,List!N$2:O$7,2,FALSE)&amp;"*"&amp;MIN(U56,W56)))&amp;IF(Y56="","",IF(T56="","","+")&amp;VLOOKUP(Y56,List!P$2:Q$14,2,FALSE)&amp;"*"&amp;Z56&amp;IF(AA56="","","+"&amp;VLOOKUP(AA56,List!P$2:Q$13,2,FALSE)))</f>
        <v/>
      </c>
    </row>
    <row r="57" spans="1:43" s="3" customFormat="1" ht="37.200000000000003" customHeight="1" x14ac:dyDescent="0.3">
      <c r="A57" s="3" t="s">
        <v>123</v>
      </c>
      <c r="C57" s="6" t="s">
        <v>124</v>
      </c>
      <c r="D57" s="3">
        <v>3</v>
      </c>
      <c r="F57" s="6"/>
      <c r="G57" s="15" t="s">
        <v>42</v>
      </c>
      <c r="H57" s="8" t="s">
        <v>107</v>
      </c>
      <c r="I57" s="8"/>
      <c r="J57" s="4">
        <f t="shared" si="0"/>
        <v>0</v>
      </c>
      <c r="K57" s="2"/>
      <c r="L57" s="2"/>
      <c r="M57" s="2"/>
      <c r="N57" s="2">
        <f t="shared" si="1"/>
        <v>0</v>
      </c>
      <c r="O57" s="2"/>
      <c r="P57" s="2"/>
      <c r="Q57" s="2"/>
      <c r="R57" s="2"/>
      <c r="S57" s="7"/>
      <c r="X57" s="3">
        <f t="shared" si="3"/>
        <v>0</v>
      </c>
      <c r="Z57" s="8"/>
      <c r="AB57" s="4"/>
      <c r="AC57" s="5"/>
      <c r="AK57" s="4">
        <f t="shared" si="2"/>
        <v>0</v>
      </c>
      <c r="AM57" s="22"/>
      <c r="AN57" s="30" t="str">
        <f>"&lt;tr class='mmt"&amp;IF(E57="活動"," ev",IF(E57="限定"," ltd",""))&amp;IF(H57=""," groupless'","'")&amp;"&gt;&lt;td headers='icon'&gt;&lt;a href='https://www.alchemistcodedb.com/jp/card/"&amp;SUBSTITUTE(SUBSTITUTE(LOWER(A57),"_","-"),".png","")&amp;"'&gt;&lt;img src='resources/"&amp;A57&amp;"' title='"&amp;C57&amp;"' /&gt;&lt;/a&gt;&lt;/td&gt;&lt;td headers='name'&gt;"&amp;C57&amp;"&lt;/td&gt;&lt;td headers='rank'&gt;"&amp;D57&amp;"&lt;/td&gt;&lt;td headers='remark'&gt;"&amp;IF(E57="活動","&lt;span class='event'&gt;活動&lt;/span&gt;",IF(E57="限定","&lt;span class='limited'&gt;限定&lt;/span&gt;",""))&amp;"&lt;/td&gt;&lt;td headers='origin'&gt;&lt;span class='originName'&gt;"&amp;SUBSTITUTE(G57,CHAR(10),"&lt;br /&gt;")&amp;"&lt;/span&gt;&lt;img class='originLogo' src='resources/ui/"&amp;VLOOKUP(G57,List!F:H,2,FALSE)&amp;"'title='"&amp;SUBSTITUTE(G57,CHAR(10)," ")&amp;"' /&gt;&lt;/td&gt;&lt;td headers='group'&gt;"&amp;IF(H57="","","&lt;span class='groupName'&gt;"&amp;SUBSTITUTE(H57,CHAR(10)," ")&amp;IF(I57="","","&lt;br /&gt;"&amp;SUBSTITUTE(I57,CHAR(10)," "))&amp;"&lt;/span&gt;&lt;img class='groupLogo' src='resources/ui/"&amp;VLOOKUP(H57,List!K:L,2,FALSE)&amp;"' title='"&amp;SUBSTITUTE(H57,CHAR(10)," ")&amp;"' /&gt;")&amp;IF(I57="","","&lt;img class='groupLogo' src='resources/ui/"&amp;VLOOKUP(I57,List!K:L,2,FALSE)&amp;"' title='"&amp;SUBSTITUTE(I57,CHAR(10)," ")&amp;"' /&gt;")&amp;"&lt;/td&gt;&lt;td headers='score' id='"&amp;AP57&amp;"'&gt;"&amp;J57&amp;"&lt;/td&gt;&lt;td headers='HP'&gt;"&amp;K57&amp;"&lt;/td&gt;&lt;td headers='patk'&gt;"&amp;L57&amp;"&lt;/td&gt;&lt;td headers='matk'&gt;"&amp;M57&amp;"&lt;/td&gt;&lt;td headers='pdef'&gt;"&amp;O57&amp;"&lt;/td&gt;&lt;td headers='mdef'&gt;"&amp;P57&amp;"&lt;/td&gt;&lt;td headers='dex'&gt;"&amp;Q57&amp;"&lt;/td&gt;&lt;td headers='agi'&gt;"&amp;R57&amp;"&lt;/td&gt;&lt;td headers='luck'&gt;"&amp;S57&amp;"&lt;/td&gt;&lt;td headers='aType'&gt;"&amp;T57&amp;IF(V57="","","&lt;br /&gt;"&amp;V57)&amp; "&lt;/td&gt;&lt;td headers='a.bonus'&gt;"&amp;U57&amp;IF(W57="","","&lt;br /&gt;"&amp;W57)&amp;"&lt;/td&gt;&lt;td headers='special'&gt;"&amp;Y57&amp;IF(AA57="","","&lt;br /&gt;"&amp;AA57)&amp;"&lt;/td&gt;&lt;td headers='sp.bonus'&gt;"&amp;Z57&amp;IF(AB57="","","&lt;br /&gt;"&amp;AB57)&amp;"&lt;/td&gt;&lt;td headers='others'&gt;"&amp;AC57&amp;"&lt;/td&gt;&lt;td headers='sinA'&gt;"&amp;AD57&amp;"&lt;/td&gt;&lt;td headers='sinB'&gt;"&amp;AE57&amp;"&lt;/td&gt;&lt;td headers='sinC'&gt;"&amp;AF57&amp;"&lt;/td&gt;&lt;td headers='sinD'&gt;"&amp;AG57&amp;"&lt;/td&gt;&lt;td headers='sinE'&gt;"&amp;AH57&amp;"&lt;/td&gt;&lt;td headers='sinF'&gt;"&amp;AI57&amp;"&lt;/td&gt;&lt;td headers='sinG'&gt;"&amp;AJ57&amp;"&lt;/td&gt;&lt;/tr&gt;"</f>
        <v>&lt;tr class='mmt'&gt;&lt;td headers='icon'&gt;&lt;a href='https://www.alchemistcodedb.com/jp/card/ts-envyria-lucretia-01'&gt;&lt;img src='resources/TS_ENVYRIA_LUCRETIA_01.png' title='姫騎士という高嶺の花' /&gt;&lt;/a&gt;&lt;/td&gt;&lt;td headers='name'&gt;姫騎士という高嶺の花&lt;/td&gt;&lt;td headers='rank'&gt;3&lt;/td&gt;&lt;td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57" s="30" t="str">
        <f t="shared" si="4"/>
        <v>document.getElementById('m055').innerHTML = (b0*0);</v>
      </c>
      <c r="AP57" s="34" t="str">
        <f t="shared" si="5"/>
        <v>m055</v>
      </c>
      <c r="AQ57" s="6" t="str">
        <f>IF(T57="","",VLOOKUP(T57,List!N$2:O$7,2,FALSE)&amp;"*"&amp;U57&amp;IF(V57="","","+"&amp;VLOOKUP(V57,List!N$2:O$7,2,FALSE)&amp;"*"&amp;W57&amp;"-"&amp;VLOOKUP(T57,List!N$2:O$7,2,FALSE)&amp;"*"&amp;VLOOKUP(V57,List!N$2:O$7,2,FALSE)&amp;"*"&amp;MIN(U57,W57)))&amp;IF(Y57="","",IF(T57="","","+")&amp;VLOOKUP(Y57,List!P$2:Q$14,2,FALSE)&amp;"*"&amp;Z57&amp;IF(AA57="","","+"&amp;VLOOKUP(AA57,List!P$2:Q$13,2,FALSE)))</f>
        <v/>
      </c>
    </row>
    <row r="58" spans="1:43" s="3" customFormat="1" ht="37.200000000000003" customHeight="1" x14ac:dyDescent="0.3">
      <c r="A58" s="3" t="s">
        <v>125</v>
      </c>
      <c r="C58" s="6" t="s">
        <v>126</v>
      </c>
      <c r="D58" s="3">
        <v>5</v>
      </c>
      <c r="E58" s="3" t="s">
        <v>35</v>
      </c>
      <c r="F58" s="6"/>
      <c r="G58" s="15" t="s">
        <v>42</v>
      </c>
      <c r="H58" s="8" t="s">
        <v>107</v>
      </c>
      <c r="I58" s="8"/>
      <c r="J58" s="4">
        <f t="shared" si="0"/>
        <v>50</v>
      </c>
      <c r="K58" s="2">
        <v>30</v>
      </c>
      <c r="L58" s="2">
        <v>20</v>
      </c>
      <c r="M58" s="2"/>
      <c r="N58" s="2">
        <f t="shared" si="1"/>
        <v>20</v>
      </c>
      <c r="O58" s="2"/>
      <c r="P58" s="2"/>
      <c r="Q58" s="2"/>
      <c r="R58" s="2"/>
      <c r="S58" s="7"/>
      <c r="X58" s="3">
        <f t="shared" si="3"/>
        <v>0</v>
      </c>
      <c r="Z58" s="8"/>
      <c r="AB58" s="4"/>
      <c r="AC58" s="5"/>
      <c r="AD58" s="3">
        <v>30</v>
      </c>
      <c r="AK58" s="4">
        <f t="shared" si="2"/>
        <v>30</v>
      </c>
      <c r="AM58" s="22"/>
      <c r="AN58" s="30" t="str">
        <f>"&lt;tr class='mmt"&amp;IF(E58="活動"," ev",IF(E58="限定"," ltd",""))&amp;IF(H58=""," groupless'","'")&amp;"&gt;&lt;td headers='icon'&gt;&lt;a href='https://www.alchemistcodedb.com/jp/card/"&amp;SUBSTITUTE(SUBSTITUTE(LOWER(A58),"_","-"),".png","")&amp;"'&gt;&lt;img src='resources/"&amp;A58&amp;"' title='"&amp;C58&amp;"' /&gt;&lt;/a&gt;&lt;/td&gt;&lt;td headers='name'&gt;"&amp;C58&amp;"&lt;/td&gt;&lt;td headers='rank'&gt;"&amp;D58&amp;"&lt;/td&gt;&lt;td headers='remark'&gt;"&amp;IF(E58="活動","&lt;span class='event'&gt;活動&lt;/span&gt;",IF(E58="限定","&lt;span class='limited'&gt;限定&lt;/span&gt;",""))&amp;"&lt;/td&gt;&lt;td headers='origin'&gt;&lt;span class='originName'&gt;"&amp;SUBSTITUTE(G58,CHAR(10),"&lt;br /&gt;")&amp;"&lt;/span&gt;&lt;img class='originLogo' src='resources/ui/"&amp;VLOOKUP(G58,List!F:H,2,FALSE)&amp;"'title='"&amp;SUBSTITUTE(G58,CHAR(10)," ")&amp;"' /&gt;&lt;/td&gt;&lt;td headers='group'&gt;"&amp;IF(H58="","","&lt;span class='groupName'&gt;"&amp;SUBSTITUTE(H58,CHAR(10)," ")&amp;IF(I58="","","&lt;br /&gt;"&amp;SUBSTITUTE(I58,CHAR(10)," "))&amp;"&lt;/span&gt;&lt;img class='groupLogo' src='resources/ui/"&amp;VLOOKUP(H58,List!K:L,2,FALSE)&amp;"' title='"&amp;SUBSTITUTE(H58,CHAR(10)," ")&amp;"' /&gt;")&amp;IF(I58="","","&lt;img class='groupLogo' src='resources/ui/"&amp;VLOOKUP(I58,List!K:L,2,FALSE)&amp;"' title='"&amp;SUBSTITUTE(I58,CHAR(10)," ")&amp;"' /&gt;")&amp;"&lt;/td&gt;&lt;td headers='score' id='"&amp;AP58&amp;"'&gt;"&amp;J58&amp;"&lt;/td&gt;&lt;td headers='HP'&gt;"&amp;K58&amp;"&lt;/td&gt;&lt;td headers='patk'&gt;"&amp;L58&amp;"&lt;/td&gt;&lt;td headers='matk'&gt;"&amp;M58&amp;"&lt;/td&gt;&lt;td headers='pdef'&gt;"&amp;O58&amp;"&lt;/td&gt;&lt;td headers='mdef'&gt;"&amp;P58&amp;"&lt;/td&gt;&lt;td headers='dex'&gt;"&amp;Q58&amp;"&lt;/td&gt;&lt;td headers='agi'&gt;"&amp;R58&amp;"&lt;/td&gt;&lt;td headers='luck'&gt;"&amp;S58&amp;"&lt;/td&gt;&lt;td headers='aType'&gt;"&amp;T58&amp;IF(V58="","","&lt;br /&gt;"&amp;V58)&amp; "&lt;/td&gt;&lt;td headers='a.bonus'&gt;"&amp;U58&amp;IF(W58="","","&lt;br /&gt;"&amp;W58)&amp;"&lt;/td&gt;&lt;td headers='special'&gt;"&amp;Y58&amp;IF(AA58="","","&lt;br /&gt;"&amp;AA58)&amp;"&lt;/td&gt;&lt;td headers='sp.bonus'&gt;"&amp;Z58&amp;IF(AB58="","","&lt;br /&gt;"&amp;AB58)&amp;"&lt;/td&gt;&lt;td headers='others'&gt;"&amp;AC58&amp;"&lt;/td&gt;&lt;td headers='sinA'&gt;"&amp;AD58&amp;"&lt;/td&gt;&lt;td headers='sinB'&gt;"&amp;AE58&amp;"&lt;/td&gt;&lt;td headers='sinC'&gt;"&amp;AF58&amp;"&lt;/td&gt;&lt;td headers='sinD'&gt;"&amp;AG58&amp;"&lt;/td&gt;&lt;td headers='sinE'&gt;"&amp;AH58&amp;"&lt;/td&gt;&lt;td headers='sinF'&gt;"&amp;AI58&amp;"&lt;/td&gt;&lt;td headers='sinG'&gt;"&amp;AJ58&amp;"&lt;/td&gt;&lt;/tr&gt;"</f>
        <v>&lt;tr class='mmt ev'&gt;&lt;td headers='icon'&gt;&lt;a href='https://www.alchemistcodedb.com/jp/card/ts-envyria-lucretia-02'&gt;&lt;img src='resources/TS_ENVYRIA_LUCRETIA_02.png' title='幸せってこと♪' /&gt;&lt;/a&gt;&lt;/td&gt;&lt;td headers='name'&gt;幸せってこと♪&lt;/td&gt;&lt;td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id='m056'&gt;50&lt;/td&gt;&lt;td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O58" s="30" t="str">
        <f t="shared" si="4"/>
        <v>document.getElementById('m056').innerHTML = (b0*20+b1*20) + (s0*30+s1*30);</v>
      </c>
      <c r="AP58" s="34" t="str">
        <f t="shared" si="5"/>
        <v>m056</v>
      </c>
      <c r="AQ58" s="6" t="str">
        <f>IF(T58="","",VLOOKUP(T58,List!N$2:O$7,2,FALSE)&amp;"*"&amp;U58&amp;IF(V58="","","+"&amp;VLOOKUP(V58,List!N$2:O$7,2,FALSE)&amp;"*"&amp;W58&amp;"-"&amp;VLOOKUP(T58,List!N$2:O$7,2,FALSE)&amp;"*"&amp;VLOOKUP(V58,List!N$2:O$7,2,FALSE)&amp;"*"&amp;MIN(U58,W58)))&amp;IF(Y58="","",IF(T58="","","+")&amp;VLOOKUP(Y58,List!P$2:Q$14,2,FALSE)&amp;"*"&amp;Z58&amp;IF(AA58="","","+"&amp;VLOOKUP(AA58,List!P$2:Q$13,2,FALSE)))</f>
        <v/>
      </c>
    </row>
    <row r="59" spans="1:43" s="3" customFormat="1" ht="37.200000000000003" customHeight="1" x14ac:dyDescent="0.3">
      <c r="A59" s="3" t="s">
        <v>127</v>
      </c>
      <c r="C59" s="6" t="s">
        <v>111</v>
      </c>
      <c r="D59" s="3">
        <v>4</v>
      </c>
      <c r="F59" s="6"/>
      <c r="G59" s="15" t="s">
        <v>42</v>
      </c>
      <c r="H59" s="8"/>
      <c r="I59" s="8"/>
      <c r="J59" s="4">
        <f t="shared" si="0"/>
        <v>0</v>
      </c>
      <c r="K59" s="2"/>
      <c r="L59" s="2"/>
      <c r="M59" s="2"/>
      <c r="N59" s="2">
        <f t="shared" si="1"/>
        <v>0</v>
      </c>
      <c r="O59" s="2"/>
      <c r="P59" s="2"/>
      <c r="Q59" s="2"/>
      <c r="R59" s="2"/>
      <c r="S59" s="7"/>
      <c r="X59" s="3">
        <f t="shared" si="3"/>
        <v>0</v>
      </c>
      <c r="Z59" s="8"/>
      <c r="AB59" s="4"/>
      <c r="AC59" s="5"/>
      <c r="AK59" s="4">
        <f t="shared" si="2"/>
        <v>0</v>
      </c>
      <c r="AM59" s="22"/>
      <c r="AN59" s="30" t="str">
        <f>"&lt;tr class='mmt"&amp;IF(E59="活動"," ev",IF(E59="限定"," ltd",""))&amp;IF(H59=""," groupless'","'")&amp;"&gt;&lt;td headers='icon'&gt;&lt;a href='https://www.alchemistcodedb.com/jp/card/"&amp;SUBSTITUTE(SUBSTITUTE(LOWER(A59),"_","-"),".png","")&amp;"'&gt;&lt;img src='resources/"&amp;A59&amp;"' title='"&amp;C59&amp;"' /&gt;&lt;/a&gt;&lt;/td&gt;&lt;td headers='name'&gt;"&amp;C59&amp;"&lt;/td&gt;&lt;td headers='rank'&gt;"&amp;D59&amp;"&lt;/td&gt;&lt;td headers='remark'&gt;"&amp;IF(E59="活動","&lt;span class='event'&gt;活動&lt;/span&gt;",IF(E59="限定","&lt;span class='limited'&gt;限定&lt;/span&gt;",""))&amp;"&lt;/td&gt;&lt;td headers='origin'&gt;&lt;span class='originName'&gt;"&amp;SUBSTITUTE(G59,CHAR(10),"&lt;br /&gt;")&amp;"&lt;/span&gt;&lt;img class='originLogo' src='resources/ui/"&amp;VLOOKUP(G59,List!F:H,2,FALSE)&amp;"'title='"&amp;SUBSTITUTE(G59,CHAR(10)," ")&amp;"' /&gt;&lt;/td&gt;&lt;td headers='group'&gt;"&amp;IF(H59="","","&lt;span class='groupName'&gt;"&amp;SUBSTITUTE(H59,CHAR(10)," ")&amp;IF(I59="","","&lt;br /&gt;"&amp;SUBSTITUTE(I59,CHAR(10)," "))&amp;"&lt;/span&gt;&lt;img class='groupLogo' src='resources/ui/"&amp;VLOOKUP(H59,List!K:L,2,FALSE)&amp;"' title='"&amp;SUBSTITUTE(H59,CHAR(10)," ")&amp;"' /&gt;")&amp;IF(I59="","","&lt;img class='groupLogo' src='resources/ui/"&amp;VLOOKUP(I59,List!K:L,2,FALSE)&amp;"' title='"&amp;SUBSTITUTE(I59,CHAR(10)," ")&amp;"' /&gt;")&amp;"&lt;/td&gt;&lt;td headers='score' id='"&amp;AP59&amp;"'&gt;"&amp;J59&amp;"&lt;/td&gt;&lt;td headers='HP'&gt;"&amp;K59&amp;"&lt;/td&gt;&lt;td headers='patk'&gt;"&amp;L59&amp;"&lt;/td&gt;&lt;td headers='matk'&gt;"&amp;M59&amp;"&lt;/td&gt;&lt;td headers='pdef'&gt;"&amp;O59&amp;"&lt;/td&gt;&lt;td headers='mdef'&gt;"&amp;P59&amp;"&lt;/td&gt;&lt;td headers='dex'&gt;"&amp;Q59&amp;"&lt;/td&gt;&lt;td headers='agi'&gt;"&amp;R59&amp;"&lt;/td&gt;&lt;td headers='luck'&gt;"&amp;S59&amp;"&lt;/td&gt;&lt;td headers='aType'&gt;"&amp;T59&amp;IF(V59="","","&lt;br /&gt;"&amp;V59)&amp; "&lt;/td&gt;&lt;td headers='a.bonus'&gt;"&amp;U59&amp;IF(W59="","","&lt;br /&gt;"&amp;W59)&amp;"&lt;/td&gt;&lt;td headers='special'&gt;"&amp;Y59&amp;IF(AA59="","","&lt;br /&gt;"&amp;AA59)&amp;"&lt;/td&gt;&lt;td headers='sp.bonus'&gt;"&amp;Z59&amp;IF(AB59="","","&lt;br /&gt;"&amp;AB59)&amp;"&lt;/td&gt;&lt;td headers='others'&gt;"&amp;AC59&amp;"&lt;/td&gt;&lt;td headers='sinA'&gt;"&amp;AD59&amp;"&lt;/td&gt;&lt;td headers='sinB'&gt;"&amp;AE59&amp;"&lt;/td&gt;&lt;td headers='sinC'&gt;"&amp;AF59&amp;"&lt;/td&gt;&lt;td headers='sinD'&gt;"&amp;AG59&amp;"&lt;/td&gt;&lt;td headers='sinE'&gt;"&amp;AH59&amp;"&lt;/td&gt;&lt;td headers='sinF'&gt;"&amp;AI59&amp;"&lt;/td&gt;&lt;td headers='sinG'&gt;"&amp;AJ59&amp;"&lt;/td&gt;&lt;/tr&gt;"</f>
        <v>&lt;tr class='mmt groupless'&gt;&lt;td headers='icon'&gt;&lt;a href='https://www.alchemistcodedb.com/jp/card/ts-envyria-margaret-01'&gt;&lt;img src='resources/TS_ENVYRIA_MARGARET_01.png'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headers='group'&gt;&lt;/td&gt;&lt;td headers='score' id='m057'&gt;0&lt;/td&gt;&lt;td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59" s="30" t="str">
        <f t="shared" si="4"/>
        <v>document.getElementById('m057').innerHTML = (b0*0);</v>
      </c>
      <c r="AP59" s="34" t="str">
        <f t="shared" si="5"/>
        <v>m057</v>
      </c>
      <c r="AQ59" s="6" t="str">
        <f>IF(T59="","",VLOOKUP(T59,List!N$2:O$7,2,FALSE)&amp;"*"&amp;U59&amp;IF(V59="","","+"&amp;VLOOKUP(V59,List!N$2:O$7,2,FALSE)&amp;"*"&amp;W59&amp;"-"&amp;VLOOKUP(T59,List!N$2:O$7,2,FALSE)&amp;"*"&amp;VLOOKUP(V59,List!N$2:O$7,2,FALSE)&amp;"*"&amp;MIN(U59,W59)))&amp;IF(Y59="","",IF(T59="","","+")&amp;VLOOKUP(Y59,List!P$2:Q$14,2,FALSE)&amp;"*"&amp;Z59&amp;IF(AA59="","","+"&amp;VLOOKUP(AA59,List!P$2:Q$13,2,FALSE)))</f>
        <v/>
      </c>
    </row>
    <row r="60" spans="1:43" s="3" customFormat="1" ht="37.200000000000003" customHeight="1" x14ac:dyDescent="0.3">
      <c r="A60" s="3" t="s">
        <v>745</v>
      </c>
      <c r="C60" s="6" t="s">
        <v>761</v>
      </c>
      <c r="D60" s="3">
        <v>5</v>
      </c>
      <c r="E60" s="3" t="s">
        <v>39</v>
      </c>
      <c r="F60" s="6" t="s">
        <v>848</v>
      </c>
      <c r="G60" s="15" t="s">
        <v>42</v>
      </c>
      <c r="H60" s="8"/>
      <c r="I60" s="8"/>
      <c r="J60" s="4">
        <f t="shared" si="0"/>
        <v>0</v>
      </c>
      <c r="K60" s="2"/>
      <c r="L60" s="2"/>
      <c r="M60" s="2"/>
      <c r="N60" s="2">
        <f t="shared" si="1"/>
        <v>0</v>
      </c>
      <c r="O60" s="2"/>
      <c r="P60" s="2"/>
      <c r="Q60" s="2"/>
      <c r="R60" s="2"/>
      <c r="S60" s="7"/>
      <c r="X60" s="3">
        <f t="shared" si="3"/>
        <v>0</v>
      </c>
      <c r="Z60" s="8"/>
      <c r="AB60" s="4"/>
      <c r="AC60" s="5"/>
      <c r="AK60" s="4">
        <f t="shared" si="2"/>
        <v>0</v>
      </c>
      <c r="AM60" s="22"/>
      <c r="AN60" s="30" t="str">
        <f>"&lt;tr class='mmt"&amp;IF(E60="活動"," ev",IF(E60="限定"," ltd",""))&amp;IF(H60=""," groupless'","'")&amp;"&gt;&lt;td headers='icon'&gt;&lt;a href='https://www.alchemistcodedb.com/jp/card/"&amp;SUBSTITUTE(SUBSTITUTE(LOWER(A60),"_","-"),".png","")&amp;"'&gt;&lt;img src='resources/"&amp;A60&amp;"' title='"&amp;C60&amp;"' /&gt;&lt;/a&gt;&lt;/td&gt;&lt;td headers='name'&gt;"&amp;C60&amp;"&lt;/td&gt;&lt;td headers='rank'&gt;"&amp;D60&amp;"&lt;/td&gt;&lt;td headers='remark'&gt;"&amp;IF(E60="活動","&lt;span class='event'&gt;活動&lt;/span&gt;",IF(E60="限定","&lt;span class='limited'&gt;限定&lt;/span&gt;",""))&amp;"&lt;/td&gt;&lt;td headers='origin'&gt;&lt;span class='originName'&gt;"&amp;SUBSTITUTE(G60,CHAR(10),"&lt;br /&gt;")&amp;"&lt;/span&gt;&lt;img class='originLogo' src='resources/ui/"&amp;VLOOKUP(G60,List!F:H,2,FALSE)&amp;"'title='"&amp;SUBSTITUTE(G60,CHAR(10)," ")&amp;"' /&gt;&lt;/td&gt;&lt;td headers='group'&gt;"&amp;IF(H60="","","&lt;span class='groupName'&gt;"&amp;SUBSTITUTE(H60,CHAR(10)," ")&amp;IF(I60="","","&lt;br /&gt;"&amp;SUBSTITUTE(I60,CHAR(10)," "))&amp;"&lt;/span&gt;&lt;img class='groupLogo' src='resources/ui/"&amp;VLOOKUP(H60,List!K:L,2,FALSE)&amp;"' title='"&amp;SUBSTITUTE(H60,CHAR(10)," ")&amp;"' /&gt;")&amp;IF(I60="","","&lt;img class='groupLogo' src='resources/ui/"&amp;VLOOKUP(I60,List!K:L,2,FALSE)&amp;"' title='"&amp;SUBSTITUTE(I60,CHAR(10)," ")&amp;"' /&gt;")&amp;"&lt;/td&gt;&lt;td headers='score' id='"&amp;AP60&amp;"'&gt;"&amp;J60&amp;"&lt;/td&gt;&lt;td headers='HP'&gt;"&amp;K60&amp;"&lt;/td&gt;&lt;td headers='patk'&gt;"&amp;L60&amp;"&lt;/td&gt;&lt;td headers='matk'&gt;"&amp;M60&amp;"&lt;/td&gt;&lt;td headers='pdef'&gt;"&amp;O60&amp;"&lt;/td&gt;&lt;td headers='mdef'&gt;"&amp;P60&amp;"&lt;/td&gt;&lt;td headers='dex'&gt;"&amp;Q60&amp;"&lt;/td&gt;&lt;td headers='agi'&gt;"&amp;R60&amp;"&lt;/td&gt;&lt;td headers='luck'&gt;"&amp;S60&amp;"&lt;/td&gt;&lt;td headers='aType'&gt;"&amp;T60&amp;IF(V60="","","&lt;br /&gt;"&amp;V60)&amp; "&lt;/td&gt;&lt;td headers='a.bonus'&gt;"&amp;U60&amp;IF(W60="","","&lt;br /&gt;"&amp;W60)&amp;"&lt;/td&gt;&lt;td headers='special'&gt;"&amp;Y60&amp;IF(AA60="","","&lt;br /&gt;"&amp;AA60)&amp;"&lt;/td&gt;&lt;td headers='sp.bonus'&gt;"&amp;Z60&amp;IF(AB60="","","&lt;br /&gt;"&amp;AB60)&amp;"&lt;/td&gt;&lt;td headers='others'&gt;"&amp;AC60&amp;"&lt;/td&gt;&lt;td headers='sinA'&gt;"&amp;AD60&amp;"&lt;/td&gt;&lt;td headers='sinB'&gt;"&amp;AE60&amp;"&lt;/td&gt;&lt;td headers='sinC'&gt;"&amp;AF60&amp;"&lt;/td&gt;&lt;td headers='sinD'&gt;"&amp;AG60&amp;"&lt;/td&gt;&lt;td headers='sinE'&gt;"&amp;AH60&amp;"&lt;/td&gt;&lt;td headers='sinF'&gt;"&amp;AI60&amp;"&lt;/td&gt;&lt;td headers='sinG'&gt;"&amp;AJ60&amp;"&lt;/td&gt;&lt;/tr&gt;"</f>
        <v>&lt;tr class='mmt ltd groupless'&gt;&lt;td headers='icon'&gt;&lt;a href='https://www.alchemistcodedb.com/jp/card/ts-envyria-margaret-02'&gt;&lt;img src='resources/TS_ENVYRIA_MARGARET_02.png' title='お姉様に捧げる犠牲' /&gt;&lt;/a&gt;&lt;/td&gt;&lt;td headers='name'&gt;お姉様に捧げる犠牲&lt;/td&gt;&lt;td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src='resources/ui/IT_TB_BIRTH_ENV.png'title='エンヴィリア Envylia' /&gt;&lt;/td&gt;&lt;td headers='group'&gt;&lt;/td&gt;&lt;td headers='score' id='m058'&gt;0&lt;/td&gt;&lt;td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60" s="30" t="str">
        <f t="shared" si="4"/>
        <v>document.getElementById('m058').innerHTML = (b0*0);</v>
      </c>
      <c r="AP60" s="34" t="str">
        <f t="shared" si="5"/>
        <v>m058</v>
      </c>
      <c r="AQ60" s="6" t="str">
        <f>IF(T60="","",VLOOKUP(T60,List!N$2:O$7,2,FALSE)&amp;"*"&amp;U60&amp;IF(V60="","","+"&amp;VLOOKUP(V60,List!N$2:O$7,2,FALSE)&amp;"*"&amp;W60&amp;"-"&amp;VLOOKUP(T60,List!N$2:O$7,2,FALSE)&amp;"*"&amp;VLOOKUP(V60,List!N$2:O$7,2,FALSE)&amp;"*"&amp;MIN(U60,W60)))&amp;IF(Y60="","",IF(T60="","","+")&amp;VLOOKUP(Y60,List!P$2:Q$14,2,FALSE)&amp;"*"&amp;Z60&amp;IF(AA60="","","+"&amp;VLOOKUP(AA60,List!P$2:Q$13,2,FALSE)))</f>
        <v/>
      </c>
    </row>
    <row r="61" spans="1:43" s="3" customFormat="1" ht="37.200000000000003" customHeight="1" x14ac:dyDescent="0.3">
      <c r="A61" s="3" t="s">
        <v>128</v>
      </c>
      <c r="C61" s="6" t="s">
        <v>129</v>
      </c>
      <c r="D61" s="3">
        <v>4</v>
      </c>
      <c r="F61" s="6"/>
      <c r="G61" s="15" t="s">
        <v>42</v>
      </c>
      <c r="H61" s="8" t="s">
        <v>68</v>
      </c>
      <c r="I61" s="8"/>
      <c r="J61" s="4">
        <f t="shared" si="0"/>
        <v>0</v>
      </c>
      <c r="K61" s="2"/>
      <c r="L61" s="2"/>
      <c r="M61" s="2"/>
      <c r="N61" s="2">
        <f t="shared" si="1"/>
        <v>0</v>
      </c>
      <c r="O61" s="2"/>
      <c r="P61" s="2"/>
      <c r="Q61" s="2"/>
      <c r="R61" s="2"/>
      <c r="S61" s="7"/>
      <c r="X61" s="3">
        <f t="shared" si="3"/>
        <v>0</v>
      </c>
      <c r="Z61" s="8"/>
      <c r="AB61" s="4"/>
      <c r="AC61" s="5"/>
      <c r="AK61" s="4">
        <f t="shared" si="2"/>
        <v>0</v>
      </c>
      <c r="AM61" s="22"/>
      <c r="AN61" s="30" t="str">
        <f>"&lt;tr class='mmt"&amp;IF(E61="活動"," ev",IF(E61="限定"," ltd",""))&amp;IF(H61=""," groupless'","'")&amp;"&gt;&lt;td headers='icon'&gt;&lt;a href='https://www.alchemistcodedb.com/jp/card/"&amp;SUBSTITUTE(SUBSTITUTE(LOWER(A61),"_","-"),".png","")&amp;"'&gt;&lt;img src='resources/"&amp;A61&amp;"' title='"&amp;C61&amp;"' /&gt;&lt;/a&gt;&lt;/td&gt;&lt;td headers='name'&gt;"&amp;C61&amp;"&lt;/td&gt;&lt;td headers='rank'&gt;"&amp;D61&amp;"&lt;/td&gt;&lt;td headers='remark'&gt;"&amp;IF(E61="活動","&lt;span class='event'&gt;活動&lt;/span&gt;",IF(E61="限定","&lt;span class='limited'&gt;限定&lt;/span&gt;",""))&amp;"&lt;/td&gt;&lt;td headers='origin'&gt;&lt;span class='originName'&gt;"&amp;SUBSTITUTE(G61,CHAR(10),"&lt;br /&gt;")&amp;"&lt;/span&gt;&lt;img class='originLogo' src='resources/ui/"&amp;VLOOKUP(G61,List!F:H,2,FALSE)&amp;"'title='"&amp;SUBSTITUTE(G61,CHAR(10)," ")&amp;"' /&gt;&lt;/td&gt;&lt;td headers='group'&gt;"&amp;IF(H61="","","&lt;span class='groupName'&gt;"&amp;SUBSTITUTE(H61,CHAR(10)," ")&amp;IF(I61="","","&lt;br /&gt;"&amp;SUBSTITUTE(I61,CHAR(10)," "))&amp;"&lt;/span&gt;&lt;img class='groupLogo' src='resources/ui/"&amp;VLOOKUP(H61,List!K:L,2,FALSE)&amp;"' title='"&amp;SUBSTITUTE(H61,CHAR(10)," ")&amp;"' /&gt;")&amp;IF(I61="","","&lt;img class='groupLogo' src='resources/ui/"&amp;VLOOKUP(I61,List!K:L,2,FALSE)&amp;"' title='"&amp;SUBSTITUTE(I61,CHAR(10)," ")&amp;"' /&gt;")&amp;"&lt;/td&gt;&lt;td headers='score' id='"&amp;AP61&amp;"'&gt;"&amp;J61&amp;"&lt;/td&gt;&lt;td headers='HP'&gt;"&amp;K61&amp;"&lt;/td&gt;&lt;td headers='patk'&gt;"&amp;L61&amp;"&lt;/td&gt;&lt;td headers='matk'&gt;"&amp;M61&amp;"&lt;/td&gt;&lt;td headers='pdef'&gt;"&amp;O61&amp;"&lt;/td&gt;&lt;td headers='mdef'&gt;"&amp;P61&amp;"&lt;/td&gt;&lt;td headers='dex'&gt;"&amp;Q61&amp;"&lt;/td&gt;&lt;td headers='agi'&gt;"&amp;R61&amp;"&lt;/td&gt;&lt;td headers='luck'&gt;"&amp;S61&amp;"&lt;/td&gt;&lt;td headers='aType'&gt;"&amp;T61&amp;IF(V61="","","&lt;br /&gt;"&amp;V61)&amp; "&lt;/td&gt;&lt;td headers='a.bonus'&gt;"&amp;U61&amp;IF(W61="","","&lt;br /&gt;"&amp;W61)&amp;"&lt;/td&gt;&lt;td headers='special'&gt;"&amp;Y61&amp;IF(AA61="","","&lt;br /&gt;"&amp;AA61)&amp;"&lt;/td&gt;&lt;td headers='sp.bonus'&gt;"&amp;Z61&amp;IF(AB61="","","&lt;br /&gt;"&amp;AB61)&amp;"&lt;/td&gt;&lt;td headers='others'&gt;"&amp;AC61&amp;"&lt;/td&gt;&lt;td headers='sinA'&gt;"&amp;AD61&amp;"&lt;/td&gt;&lt;td headers='sinB'&gt;"&amp;AE61&amp;"&lt;/td&gt;&lt;td headers='sinC'&gt;"&amp;AF61&amp;"&lt;/td&gt;&lt;td headers='sinD'&gt;"&amp;AG61&amp;"&lt;/td&gt;&lt;td headers='sinE'&gt;"&amp;AH61&amp;"&lt;/td&gt;&lt;td headers='sinF'&gt;"&amp;AI61&amp;"&lt;/td&gt;&lt;td headers='sinG'&gt;"&amp;AJ61&amp;"&lt;/td&gt;&lt;/tr&gt;"</f>
        <v>&lt;tr class='mmt'&gt;&lt;td headers='icon'&gt;&lt;a href='https://www.alchemistcodedb.com/jp/card/ts-envyria-monzotm-01'&gt;&lt;img src='resources/TS_ENVYRIA_MONZOTM_01.png' title='いつかまた昼食を' /&gt;&lt;/a&gt;&lt;/td&gt;&lt;td headers='name'&gt;いつかまた昼食を&lt;/td&gt;&lt;td headers='rank'&gt;4&lt;/td&gt;&lt;td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61" s="30" t="str">
        <f t="shared" si="4"/>
        <v>document.getElementById('m059').innerHTML = (b0*0);</v>
      </c>
      <c r="AP61" s="34" t="str">
        <f t="shared" si="5"/>
        <v>m059</v>
      </c>
      <c r="AQ61" s="6" t="str">
        <f>IF(T61="","",VLOOKUP(T61,List!N$2:O$7,2,FALSE)&amp;"*"&amp;U61&amp;IF(V61="","","+"&amp;VLOOKUP(V61,List!N$2:O$7,2,FALSE)&amp;"*"&amp;W61&amp;"-"&amp;VLOOKUP(T61,List!N$2:O$7,2,FALSE)&amp;"*"&amp;VLOOKUP(V61,List!N$2:O$7,2,FALSE)&amp;"*"&amp;MIN(U61,W61)))&amp;IF(Y61="","",IF(T61="","","+")&amp;VLOOKUP(Y61,List!P$2:Q$14,2,FALSE)&amp;"*"&amp;Z61&amp;IF(AA61="","","+"&amp;VLOOKUP(AA61,List!P$2:Q$13,2,FALSE)))</f>
        <v/>
      </c>
    </row>
    <row r="62" spans="1:43" s="3" customFormat="1" ht="37.200000000000003" customHeight="1" x14ac:dyDescent="0.3">
      <c r="A62" s="3" t="s">
        <v>130</v>
      </c>
      <c r="C62" s="6" t="s">
        <v>131</v>
      </c>
      <c r="D62" s="3">
        <v>5</v>
      </c>
      <c r="F62" s="6"/>
      <c r="G62" s="15" t="s">
        <v>42</v>
      </c>
      <c r="H62" s="8" t="s">
        <v>68</v>
      </c>
      <c r="I62" s="8"/>
      <c r="J62" s="4">
        <f t="shared" si="0"/>
        <v>35</v>
      </c>
      <c r="K62" s="2">
        <v>70</v>
      </c>
      <c r="L62" s="2">
        <v>15</v>
      </c>
      <c r="M62" s="2"/>
      <c r="N62" s="2">
        <f t="shared" si="1"/>
        <v>15</v>
      </c>
      <c r="O62" s="2">
        <v>15</v>
      </c>
      <c r="P62" s="2"/>
      <c r="Q62" s="2"/>
      <c r="R62" s="2"/>
      <c r="S62" s="7"/>
      <c r="X62" s="3">
        <f t="shared" si="3"/>
        <v>0</v>
      </c>
      <c r="Z62" s="8"/>
      <c r="AB62" s="4"/>
      <c r="AC62" s="5"/>
      <c r="AD62" s="3">
        <v>20</v>
      </c>
      <c r="AH62" s="3">
        <v>20</v>
      </c>
      <c r="AI62" s="3">
        <v>20</v>
      </c>
      <c r="AK62" s="4">
        <f t="shared" si="2"/>
        <v>20</v>
      </c>
      <c r="AM62" s="22"/>
      <c r="AN62" s="30" t="str">
        <f>"&lt;tr class='mmt"&amp;IF(E62="活動"," ev",IF(E62="限定"," ltd",""))&amp;IF(H62=""," groupless'","'")&amp;"&gt;&lt;td headers='icon'&gt;&lt;a href='https://www.alchemistcodedb.com/jp/card/"&amp;SUBSTITUTE(SUBSTITUTE(LOWER(A62),"_","-"),".png","")&amp;"'&gt;&lt;img src='resources/"&amp;A62&amp;"' title='"&amp;C62&amp;"' /&gt;&lt;/a&gt;&lt;/td&gt;&lt;td headers='name'&gt;"&amp;C62&amp;"&lt;/td&gt;&lt;td headers='rank'&gt;"&amp;D62&amp;"&lt;/td&gt;&lt;td headers='remark'&gt;"&amp;IF(E62="活動","&lt;span class='event'&gt;活動&lt;/span&gt;",IF(E62="限定","&lt;span class='limited'&gt;限定&lt;/span&gt;",""))&amp;"&lt;/td&gt;&lt;td headers='origin'&gt;&lt;span class='originName'&gt;"&amp;SUBSTITUTE(G62,CHAR(10),"&lt;br /&gt;")&amp;"&lt;/span&gt;&lt;img class='originLogo' src='resources/ui/"&amp;VLOOKUP(G62,List!F:H,2,FALSE)&amp;"'title='"&amp;SUBSTITUTE(G62,CHAR(10)," ")&amp;"' /&gt;&lt;/td&gt;&lt;td headers='group'&gt;"&amp;IF(H62="","","&lt;span class='groupName'&gt;"&amp;SUBSTITUTE(H62,CHAR(10)," ")&amp;IF(I62="","","&lt;br /&gt;"&amp;SUBSTITUTE(I62,CHAR(10)," "))&amp;"&lt;/span&gt;&lt;img class='groupLogo' src='resources/ui/"&amp;VLOOKUP(H62,List!K:L,2,FALSE)&amp;"' title='"&amp;SUBSTITUTE(H62,CHAR(10)," ")&amp;"' /&gt;")&amp;IF(I62="","","&lt;img class='groupLogo' src='resources/ui/"&amp;VLOOKUP(I62,List!K:L,2,FALSE)&amp;"' title='"&amp;SUBSTITUTE(I62,CHAR(10)," ")&amp;"' /&gt;")&amp;"&lt;/td&gt;&lt;td headers='score' id='"&amp;AP62&amp;"'&gt;"&amp;J62&amp;"&lt;/td&gt;&lt;td headers='HP'&gt;"&amp;K62&amp;"&lt;/td&gt;&lt;td headers='patk'&gt;"&amp;L62&amp;"&lt;/td&gt;&lt;td headers='matk'&gt;"&amp;M62&amp;"&lt;/td&gt;&lt;td headers='pdef'&gt;"&amp;O62&amp;"&lt;/td&gt;&lt;td headers='mdef'&gt;"&amp;P62&amp;"&lt;/td&gt;&lt;td headers='dex'&gt;"&amp;Q62&amp;"&lt;/td&gt;&lt;td headers='agi'&gt;"&amp;R62&amp;"&lt;/td&gt;&lt;td headers='luck'&gt;"&amp;S62&amp;"&lt;/td&gt;&lt;td headers='aType'&gt;"&amp;T62&amp;IF(V62="","","&lt;br /&gt;"&amp;V62)&amp; "&lt;/td&gt;&lt;td headers='a.bonus'&gt;"&amp;U62&amp;IF(W62="","","&lt;br /&gt;"&amp;W62)&amp;"&lt;/td&gt;&lt;td headers='special'&gt;"&amp;Y62&amp;IF(AA62="","","&lt;br /&gt;"&amp;AA62)&amp;"&lt;/td&gt;&lt;td headers='sp.bonus'&gt;"&amp;Z62&amp;IF(AB62="","","&lt;br /&gt;"&amp;AB62)&amp;"&lt;/td&gt;&lt;td headers='others'&gt;"&amp;AC62&amp;"&lt;/td&gt;&lt;td headers='sinA'&gt;"&amp;AD62&amp;"&lt;/td&gt;&lt;td headers='sinB'&gt;"&amp;AE62&amp;"&lt;/td&gt;&lt;td headers='sinC'&gt;"&amp;AF62&amp;"&lt;/td&gt;&lt;td headers='sinD'&gt;"&amp;AG62&amp;"&lt;/td&gt;&lt;td headers='sinE'&gt;"&amp;AH62&amp;"&lt;/td&gt;&lt;td headers='sinF'&gt;"&amp;AI62&amp;"&lt;/td&gt;&lt;td headers='sinG'&gt;"&amp;AJ62&amp;"&lt;/td&gt;&lt;/tr&gt;"</f>
        <v>&lt;tr class='mmt'&gt;&lt;td headers='icon'&gt;&lt;a href='https://www.alchemistcodedb.com/jp/card/ts-envyria-monzotm-02'&gt;&lt;img src='resources/TS_ENVYRIA_MONZOTM_02.png' title='正義を賭して' /&gt;&lt;/a&gt;&lt;/td&gt;&lt;td headers='name'&gt;正義を賭して&lt;/td&gt;&lt;td headers='rank'&gt;5&lt;/td&gt;&lt;td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id='m060'&gt;35&lt;/td&gt;&lt;td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O62" s="30" t="str">
        <f t="shared" si="4"/>
        <v>document.getElementById('m060').innerHTML = (b0*15+b1*15) + (s0*20+s1*20+s5*20+s6*20);</v>
      </c>
      <c r="AP62" s="34" t="str">
        <f t="shared" si="5"/>
        <v>m060</v>
      </c>
      <c r="AQ62" s="6" t="str">
        <f>IF(T62="","",VLOOKUP(T62,List!N$2:O$7,2,FALSE)&amp;"*"&amp;U62&amp;IF(V62="","","+"&amp;VLOOKUP(V62,List!N$2:O$7,2,FALSE)&amp;"*"&amp;W62&amp;"-"&amp;VLOOKUP(T62,List!N$2:O$7,2,FALSE)&amp;"*"&amp;VLOOKUP(V62,List!N$2:O$7,2,FALSE)&amp;"*"&amp;MIN(U62,W62)))&amp;IF(Y62="","",IF(T62="","","+")&amp;VLOOKUP(Y62,List!P$2:Q$14,2,FALSE)&amp;"*"&amp;Z62&amp;IF(AA62="","","+"&amp;VLOOKUP(AA62,List!P$2:Q$13,2,FALSE)))</f>
        <v/>
      </c>
    </row>
    <row r="63" spans="1:43" s="3" customFormat="1" ht="37.200000000000003" customHeight="1" x14ac:dyDescent="0.3">
      <c r="A63" s="3" t="s">
        <v>641</v>
      </c>
      <c r="C63" s="6" t="s">
        <v>642</v>
      </c>
      <c r="D63" s="3">
        <v>5</v>
      </c>
      <c r="E63" s="3" t="s">
        <v>39</v>
      </c>
      <c r="F63" s="6"/>
      <c r="G63" s="15" t="s">
        <v>42</v>
      </c>
      <c r="H63" s="8" t="s">
        <v>68</v>
      </c>
      <c r="I63" s="8"/>
      <c r="J63" s="4">
        <f t="shared" si="0"/>
        <v>65</v>
      </c>
      <c r="K63" s="2">
        <v>50</v>
      </c>
      <c r="L63" s="2">
        <v>25</v>
      </c>
      <c r="M63" s="2"/>
      <c r="N63" s="2">
        <f t="shared" si="1"/>
        <v>25</v>
      </c>
      <c r="O63" s="2">
        <v>25</v>
      </c>
      <c r="P63" s="2"/>
      <c r="Q63" s="2"/>
      <c r="R63" s="2"/>
      <c r="S63" s="7"/>
      <c r="X63" s="3">
        <f t="shared" si="3"/>
        <v>0</v>
      </c>
      <c r="Z63" s="8"/>
      <c r="AB63" s="4"/>
      <c r="AC63" s="5"/>
      <c r="AD63" s="3">
        <v>20</v>
      </c>
      <c r="AI63" s="3">
        <v>40</v>
      </c>
      <c r="AK63" s="4">
        <f t="shared" si="2"/>
        <v>40</v>
      </c>
      <c r="AM63" s="22"/>
      <c r="AN63" s="30" t="str">
        <f>"&lt;tr class='mmt"&amp;IF(E63="活動"," ev",IF(E63="限定"," ltd",""))&amp;IF(H63=""," groupless'","'")&amp;"&gt;&lt;td headers='icon'&gt;&lt;a href='https://www.alchemistcodedb.com/jp/card/"&amp;SUBSTITUTE(SUBSTITUTE(LOWER(A63),"_","-"),".png","")&amp;"'&gt;&lt;img src='resources/"&amp;A63&amp;"' title='"&amp;C63&amp;"' /&gt;&lt;/a&gt;&lt;/td&gt;&lt;td headers='name'&gt;"&amp;C63&amp;"&lt;/td&gt;&lt;td headers='rank'&gt;"&amp;D63&amp;"&lt;/td&gt;&lt;td headers='remark'&gt;"&amp;IF(E63="活動","&lt;span class='event'&gt;活動&lt;/span&gt;",IF(E63="限定","&lt;span class='limited'&gt;限定&lt;/span&gt;",""))&amp;"&lt;/td&gt;&lt;td headers='origin'&gt;&lt;span class='originName'&gt;"&amp;SUBSTITUTE(G63,CHAR(10),"&lt;br /&gt;")&amp;"&lt;/span&gt;&lt;img class='originLogo' src='resources/ui/"&amp;VLOOKUP(G63,List!F:H,2,FALSE)&amp;"'title='"&amp;SUBSTITUTE(G63,CHAR(10)," ")&amp;"' /&gt;&lt;/td&gt;&lt;td headers='group'&gt;"&amp;IF(H63="","","&lt;span class='groupName'&gt;"&amp;SUBSTITUTE(H63,CHAR(10)," ")&amp;IF(I63="","","&lt;br /&gt;"&amp;SUBSTITUTE(I63,CHAR(10)," "))&amp;"&lt;/span&gt;&lt;img class='groupLogo' src='resources/ui/"&amp;VLOOKUP(H63,List!K:L,2,FALSE)&amp;"' title='"&amp;SUBSTITUTE(H63,CHAR(10)," ")&amp;"' /&gt;")&amp;IF(I63="","","&lt;img class='groupLogo' src='resources/ui/"&amp;VLOOKUP(I63,List!K:L,2,FALSE)&amp;"' title='"&amp;SUBSTITUTE(I63,CHAR(10)," ")&amp;"' /&gt;")&amp;"&lt;/td&gt;&lt;td headers='score' id='"&amp;AP63&amp;"'&gt;"&amp;J63&amp;"&lt;/td&gt;&lt;td headers='HP'&gt;"&amp;K63&amp;"&lt;/td&gt;&lt;td headers='patk'&gt;"&amp;L63&amp;"&lt;/td&gt;&lt;td headers='matk'&gt;"&amp;M63&amp;"&lt;/td&gt;&lt;td headers='pdef'&gt;"&amp;O63&amp;"&lt;/td&gt;&lt;td headers='mdef'&gt;"&amp;P63&amp;"&lt;/td&gt;&lt;td headers='dex'&gt;"&amp;Q63&amp;"&lt;/td&gt;&lt;td headers='agi'&gt;"&amp;R63&amp;"&lt;/td&gt;&lt;td headers='luck'&gt;"&amp;S63&amp;"&lt;/td&gt;&lt;td headers='aType'&gt;"&amp;T63&amp;IF(V63="","","&lt;br /&gt;"&amp;V63)&amp; "&lt;/td&gt;&lt;td headers='a.bonus'&gt;"&amp;U63&amp;IF(W63="","","&lt;br /&gt;"&amp;W63)&amp;"&lt;/td&gt;&lt;td headers='special'&gt;"&amp;Y63&amp;IF(AA63="","","&lt;br /&gt;"&amp;AA63)&amp;"&lt;/td&gt;&lt;td headers='sp.bonus'&gt;"&amp;Z63&amp;IF(AB63="","","&lt;br /&gt;"&amp;AB63)&amp;"&lt;/td&gt;&lt;td headers='others'&gt;"&amp;AC63&amp;"&lt;/td&gt;&lt;td headers='sinA'&gt;"&amp;AD63&amp;"&lt;/td&gt;&lt;td headers='sinB'&gt;"&amp;AE63&amp;"&lt;/td&gt;&lt;td headers='sinC'&gt;"&amp;AF63&amp;"&lt;/td&gt;&lt;td headers='sinD'&gt;"&amp;AG63&amp;"&lt;/td&gt;&lt;td headers='sinE'&gt;"&amp;AH63&amp;"&lt;/td&gt;&lt;td headers='sinF'&gt;"&amp;AI63&amp;"&lt;/td&gt;&lt;td headers='sinG'&gt;"&amp;AJ63&amp;"&lt;/td&gt;&lt;/tr&gt;"</f>
        <v>&lt;tr class='mmt ltd'&gt;&lt;td headers='icon'&gt;&lt;a href='https://www.alchemistcodedb.com/jp/card/ts-envyria-monzotm-03'&gt;&lt;img src='resources/TS_ENVYRIA_MONZOTM_03.png' title='最後の騎士道' /&gt;&lt;/a&gt;&lt;/td&gt;&lt;td headers='name'&gt;最後の騎士道&lt;/td&gt;&lt;td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id='m061'&gt;65&lt;/td&gt;&lt;td headers='HP'&gt;50&lt;/td&gt;&lt;td headers='patk'&gt;25&lt;/td&gt;&lt;td headers='matk'&gt;&lt;/td&gt;&lt;td headers='pdef'&gt;25&lt;/td&gt;&lt;td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O63" s="30" t="str">
        <f t="shared" si="4"/>
        <v>document.getElementById('m061').innerHTML = (b0*25+b1*25) + (s0*40+s1*20+s6*40);</v>
      </c>
      <c r="AP63" s="34" t="str">
        <f t="shared" si="5"/>
        <v>m061</v>
      </c>
      <c r="AQ63" s="6" t="str">
        <f>IF(T63="","",VLOOKUP(T63,List!N$2:O$7,2,FALSE)&amp;"*"&amp;U63&amp;IF(V63="","","+"&amp;VLOOKUP(V63,List!N$2:O$7,2,FALSE)&amp;"*"&amp;W63&amp;"-"&amp;VLOOKUP(T63,List!N$2:O$7,2,FALSE)&amp;"*"&amp;VLOOKUP(V63,List!N$2:O$7,2,FALSE)&amp;"*"&amp;MIN(U63,W63)))&amp;IF(Y63="","",IF(T63="","","+")&amp;VLOOKUP(Y63,List!P$2:Q$14,2,FALSE)&amp;"*"&amp;Z63&amp;IF(AA63="","","+"&amp;VLOOKUP(AA63,List!P$2:Q$13,2,FALSE)))</f>
        <v/>
      </c>
    </row>
    <row r="64" spans="1:43" s="3" customFormat="1" ht="37.200000000000003" customHeight="1" x14ac:dyDescent="0.3">
      <c r="A64" s="3" t="s">
        <v>132</v>
      </c>
      <c r="C64" s="6" t="s">
        <v>133</v>
      </c>
      <c r="D64" s="3">
        <v>5</v>
      </c>
      <c r="F64" s="6"/>
      <c r="G64" s="15" t="s">
        <v>42</v>
      </c>
      <c r="H64" s="8" t="s">
        <v>100</v>
      </c>
      <c r="I64" s="8"/>
      <c r="J64" s="4">
        <f t="shared" si="0"/>
        <v>55</v>
      </c>
      <c r="K64" s="2">
        <v>70</v>
      </c>
      <c r="L64" s="2">
        <v>15</v>
      </c>
      <c r="M64" s="2"/>
      <c r="N64" s="2">
        <f t="shared" si="1"/>
        <v>15</v>
      </c>
      <c r="O64" s="2">
        <v>15</v>
      </c>
      <c r="P64" s="2"/>
      <c r="Q64" s="2"/>
      <c r="R64" s="2"/>
      <c r="S64" s="7"/>
      <c r="X64" s="3">
        <f t="shared" si="3"/>
        <v>0</v>
      </c>
      <c r="Z64" s="8"/>
      <c r="AB64" s="4"/>
      <c r="AC64" s="5"/>
      <c r="AD64" s="3">
        <v>20</v>
      </c>
      <c r="AH64" s="3">
        <v>40</v>
      </c>
      <c r="AK64" s="4">
        <f t="shared" si="2"/>
        <v>40</v>
      </c>
      <c r="AM64" s="22"/>
      <c r="AN64" s="30" t="str">
        <f>"&lt;tr class='mmt"&amp;IF(E64="活動"," ev",IF(E64="限定"," ltd",""))&amp;IF(H64=""," groupless'","'")&amp;"&gt;&lt;td headers='icon'&gt;&lt;a href='https://www.alchemistcodedb.com/jp/card/"&amp;SUBSTITUTE(SUBSTITUTE(LOWER(A64),"_","-"),".png","")&amp;"'&gt;&lt;img src='resources/"&amp;A64&amp;"' title='"&amp;C64&amp;"' /&gt;&lt;/a&gt;&lt;/td&gt;&lt;td headers='name'&gt;"&amp;C64&amp;"&lt;/td&gt;&lt;td headers='rank'&gt;"&amp;D64&amp;"&lt;/td&gt;&lt;td headers='remark'&gt;"&amp;IF(E64="活動","&lt;span class='event'&gt;活動&lt;/span&gt;",IF(E64="限定","&lt;span class='limited'&gt;限定&lt;/span&gt;",""))&amp;"&lt;/td&gt;&lt;td headers='origin'&gt;&lt;span class='originName'&gt;"&amp;SUBSTITUTE(G64,CHAR(10),"&lt;br /&gt;")&amp;"&lt;/span&gt;&lt;img class='originLogo' src='resources/ui/"&amp;VLOOKUP(G64,List!F:H,2,FALSE)&amp;"'title='"&amp;SUBSTITUTE(G64,CHAR(10)," ")&amp;"' /&gt;&lt;/td&gt;&lt;td headers='group'&gt;"&amp;IF(H64="","","&lt;span class='groupName'&gt;"&amp;SUBSTITUTE(H64,CHAR(10)," ")&amp;IF(I64="","","&lt;br /&gt;"&amp;SUBSTITUTE(I64,CHAR(10)," "))&amp;"&lt;/span&gt;&lt;img class='groupLogo' src='resources/ui/"&amp;VLOOKUP(H64,List!K:L,2,FALSE)&amp;"' title='"&amp;SUBSTITUTE(H64,CHAR(10)," ")&amp;"' /&gt;")&amp;IF(I64="","","&lt;img class='groupLogo' src='resources/ui/"&amp;VLOOKUP(I64,List!K:L,2,FALSE)&amp;"' title='"&amp;SUBSTITUTE(I64,CHAR(10)," ")&amp;"' /&gt;")&amp;"&lt;/td&gt;&lt;td headers='score' id='"&amp;AP64&amp;"'&gt;"&amp;J64&amp;"&lt;/td&gt;&lt;td headers='HP'&gt;"&amp;K64&amp;"&lt;/td&gt;&lt;td headers='patk'&gt;"&amp;L64&amp;"&lt;/td&gt;&lt;td headers='matk'&gt;"&amp;M64&amp;"&lt;/td&gt;&lt;td headers='pdef'&gt;"&amp;O64&amp;"&lt;/td&gt;&lt;td headers='mdef'&gt;"&amp;P64&amp;"&lt;/td&gt;&lt;td headers='dex'&gt;"&amp;Q64&amp;"&lt;/td&gt;&lt;td headers='agi'&gt;"&amp;R64&amp;"&lt;/td&gt;&lt;td headers='luck'&gt;"&amp;S64&amp;"&lt;/td&gt;&lt;td headers='aType'&gt;"&amp;T64&amp;IF(V64="","","&lt;br /&gt;"&amp;V64)&amp; "&lt;/td&gt;&lt;td headers='a.bonus'&gt;"&amp;U64&amp;IF(W64="","","&lt;br /&gt;"&amp;W64)&amp;"&lt;/td&gt;&lt;td headers='special'&gt;"&amp;Y64&amp;IF(AA64="","","&lt;br /&gt;"&amp;AA64)&amp;"&lt;/td&gt;&lt;td headers='sp.bonus'&gt;"&amp;Z64&amp;IF(AB64="","","&lt;br /&gt;"&amp;AB64)&amp;"&lt;/td&gt;&lt;td headers='others'&gt;"&amp;AC64&amp;"&lt;/td&gt;&lt;td headers='sinA'&gt;"&amp;AD64&amp;"&lt;/td&gt;&lt;td headers='sinB'&gt;"&amp;AE64&amp;"&lt;/td&gt;&lt;td headers='sinC'&gt;"&amp;AF64&amp;"&lt;/td&gt;&lt;td headers='sinD'&gt;"&amp;AG64&amp;"&lt;/td&gt;&lt;td headers='sinE'&gt;"&amp;AH64&amp;"&lt;/td&gt;&lt;td headers='sinF'&gt;"&amp;AI64&amp;"&lt;/td&gt;&lt;td headers='sinG'&gt;"&amp;AJ64&amp;"&lt;/td&gt;&lt;/tr&gt;"</f>
        <v>&lt;tr class='mmt'&gt;&lt;td headers='icon'&gt;&lt;a href='https://www.alchemistcodedb.com/jp/card/ts-envyria-natalie-01'&gt;&lt;img src='resources/TS_ENVYRIA_NATALIE_01.png' title='淡い想い、紅鏡に照らして' /&gt;&lt;/a&gt;&lt;/td&gt;&lt;td headers='name'&gt;淡い想い、紅鏡に照らして&lt;/td&gt;&lt;td headers='rank'&gt;5&lt;/td&gt;&lt;td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class='groupName'&gt;緋炎騎士団&lt;/span&gt;&lt;img class='groupLogo' src='resources/ui/subgroup_hienkishi.png' title='緋炎騎士団' /&gt;&lt;/td&gt;&lt;td headers='score' id='m062'&gt;55&lt;/td&gt;&lt;td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O64" s="30" t="str">
        <f t="shared" si="4"/>
        <v>document.getElementById('m062').innerHTML = (b0*15+b1*15) + (s0*40+s1*20+s5*40);</v>
      </c>
      <c r="AP64" s="34" t="str">
        <f t="shared" si="5"/>
        <v>m062</v>
      </c>
      <c r="AQ64" s="6" t="str">
        <f>IF(T64="","",VLOOKUP(T64,List!N$2:O$7,2,FALSE)&amp;"*"&amp;U64&amp;IF(V64="","","+"&amp;VLOOKUP(V64,List!N$2:O$7,2,FALSE)&amp;"*"&amp;W64&amp;"-"&amp;VLOOKUP(T64,List!N$2:O$7,2,FALSE)&amp;"*"&amp;VLOOKUP(V64,List!N$2:O$7,2,FALSE)&amp;"*"&amp;MIN(U64,W64)))&amp;IF(Y64="","",IF(T64="","","+")&amp;VLOOKUP(Y64,List!P$2:Q$14,2,FALSE)&amp;"*"&amp;Z64&amp;IF(AA64="","","+"&amp;VLOOKUP(AA64,List!P$2:Q$13,2,FALSE)))</f>
        <v/>
      </c>
    </row>
    <row r="65" spans="1:43" s="3" customFormat="1" ht="37.200000000000003" customHeight="1" x14ac:dyDescent="0.3">
      <c r="A65" s="3" t="s">
        <v>615</v>
      </c>
      <c r="C65" s="6" t="s">
        <v>617</v>
      </c>
      <c r="D65" s="3">
        <v>5</v>
      </c>
      <c r="E65" s="3" t="s">
        <v>39</v>
      </c>
      <c r="F65" s="6"/>
      <c r="G65" s="15" t="s">
        <v>42</v>
      </c>
      <c r="H65" s="8"/>
      <c r="I65" s="8"/>
      <c r="J65" s="4">
        <f t="shared" si="0"/>
        <v>0</v>
      </c>
      <c r="K65" s="2"/>
      <c r="L65" s="2"/>
      <c r="M65" s="2"/>
      <c r="N65" s="2">
        <f t="shared" si="1"/>
        <v>0</v>
      </c>
      <c r="O65" s="2"/>
      <c r="P65" s="2"/>
      <c r="Q65" s="2"/>
      <c r="R65" s="2"/>
      <c r="S65" s="7"/>
      <c r="X65" s="3">
        <f t="shared" si="3"/>
        <v>0</v>
      </c>
      <c r="Z65" s="8"/>
      <c r="AB65" s="4"/>
      <c r="AC65" s="5"/>
      <c r="AK65" s="4">
        <f t="shared" si="2"/>
        <v>0</v>
      </c>
      <c r="AM65" s="22"/>
      <c r="AN65" s="30" t="str">
        <f>"&lt;tr class='mmt"&amp;IF(E65="活動"," ev",IF(E65="限定"," ltd",""))&amp;IF(H65=""," groupless'","'")&amp;"&gt;&lt;td headers='icon'&gt;&lt;a href='https://www.alchemistcodedb.com/jp/card/"&amp;SUBSTITUTE(SUBSTITUTE(LOWER(A65),"_","-"),".png","")&amp;"'&gt;&lt;img src='resources/"&amp;A65&amp;"' title='"&amp;C65&amp;"' /&gt;&lt;/a&gt;&lt;/td&gt;&lt;td headers='name'&gt;"&amp;C65&amp;"&lt;/td&gt;&lt;td headers='rank'&gt;"&amp;D65&amp;"&lt;/td&gt;&lt;td headers='remark'&gt;"&amp;IF(E65="活動","&lt;span class='event'&gt;活動&lt;/span&gt;",IF(E65="限定","&lt;span class='limited'&gt;限定&lt;/span&gt;",""))&amp;"&lt;/td&gt;&lt;td headers='origin'&gt;&lt;span class='originName'&gt;"&amp;SUBSTITUTE(G65,CHAR(10),"&lt;br /&gt;")&amp;"&lt;/span&gt;&lt;img class='originLogo' src='resources/ui/"&amp;VLOOKUP(G65,List!F:H,2,FALSE)&amp;"'title='"&amp;SUBSTITUTE(G65,CHAR(10)," ")&amp;"' /&gt;&lt;/td&gt;&lt;td headers='group'&gt;"&amp;IF(H65="","","&lt;span class='groupName'&gt;"&amp;SUBSTITUTE(H65,CHAR(10)," ")&amp;IF(I65="","","&lt;br /&gt;"&amp;SUBSTITUTE(I65,CHAR(10)," "))&amp;"&lt;/span&gt;&lt;img class='groupLogo' src='resources/ui/"&amp;VLOOKUP(H65,List!K:L,2,FALSE)&amp;"' title='"&amp;SUBSTITUTE(H65,CHAR(10)," ")&amp;"' /&gt;")&amp;IF(I65="","","&lt;img class='groupLogo' src='resources/ui/"&amp;VLOOKUP(I65,List!K:L,2,FALSE)&amp;"' title='"&amp;SUBSTITUTE(I65,CHAR(10)," ")&amp;"' /&gt;")&amp;"&lt;/td&gt;&lt;td headers='score' id='"&amp;AP65&amp;"'&gt;"&amp;J65&amp;"&lt;/td&gt;&lt;td headers='HP'&gt;"&amp;K65&amp;"&lt;/td&gt;&lt;td headers='patk'&gt;"&amp;L65&amp;"&lt;/td&gt;&lt;td headers='matk'&gt;"&amp;M65&amp;"&lt;/td&gt;&lt;td headers='pdef'&gt;"&amp;O65&amp;"&lt;/td&gt;&lt;td headers='mdef'&gt;"&amp;P65&amp;"&lt;/td&gt;&lt;td headers='dex'&gt;"&amp;Q65&amp;"&lt;/td&gt;&lt;td headers='agi'&gt;"&amp;R65&amp;"&lt;/td&gt;&lt;td headers='luck'&gt;"&amp;S65&amp;"&lt;/td&gt;&lt;td headers='aType'&gt;"&amp;T65&amp;IF(V65="","","&lt;br /&gt;"&amp;V65)&amp; "&lt;/td&gt;&lt;td headers='a.bonus'&gt;"&amp;U65&amp;IF(W65="","","&lt;br /&gt;"&amp;W65)&amp;"&lt;/td&gt;&lt;td headers='special'&gt;"&amp;Y65&amp;IF(AA65="","","&lt;br /&gt;"&amp;AA65)&amp;"&lt;/td&gt;&lt;td headers='sp.bonus'&gt;"&amp;Z65&amp;IF(AB65="","","&lt;br /&gt;"&amp;AB65)&amp;"&lt;/td&gt;&lt;td headers='others'&gt;"&amp;AC65&amp;"&lt;/td&gt;&lt;td headers='sinA'&gt;"&amp;AD65&amp;"&lt;/td&gt;&lt;td headers='sinB'&gt;"&amp;AE65&amp;"&lt;/td&gt;&lt;td headers='sinC'&gt;"&amp;AF65&amp;"&lt;/td&gt;&lt;td headers='sinD'&gt;"&amp;AG65&amp;"&lt;/td&gt;&lt;td headers='sinE'&gt;"&amp;AH65&amp;"&lt;/td&gt;&lt;td headers='sinF'&gt;"&amp;AI65&amp;"&lt;/td&gt;&lt;td headers='sinG'&gt;"&amp;AJ65&amp;"&lt;/td&gt;&lt;/tr&gt;"</f>
        <v>&lt;tr class='mmt ltd groupless'&gt;&lt;td headers='icon'&gt;&lt;a href='https://www.alchemistcodedb.com/jp/card/ts-envyria-nicaea-01'&gt;&lt;img src='resources/TS_ENVYRIA_NICAEA_01.png' title='王女の休息、その未来' /&gt;&lt;/a&gt;&lt;/td&gt;&lt;td headers='name'&gt;王女の休息、その未来&lt;/td&gt;&lt;td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src='resources/ui/IT_TB_BIRTH_ENV.png'title='エンヴィリア Envylia' /&gt;&lt;/td&gt;&lt;td headers='group'&gt;&lt;/td&gt;&lt;td headers='score' id='m063'&gt;0&lt;/td&gt;&lt;td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65" s="30" t="str">
        <f t="shared" si="4"/>
        <v>document.getElementById('m063').innerHTML = (b0*0);</v>
      </c>
      <c r="AP65" s="34" t="str">
        <f t="shared" si="5"/>
        <v>m063</v>
      </c>
      <c r="AQ65" s="6" t="str">
        <f>IF(T65="","",VLOOKUP(T65,List!N$2:O$7,2,FALSE)&amp;"*"&amp;U65&amp;IF(V65="","","+"&amp;VLOOKUP(V65,List!N$2:O$7,2,FALSE)&amp;"*"&amp;W65&amp;"-"&amp;VLOOKUP(T65,List!N$2:O$7,2,FALSE)&amp;"*"&amp;VLOOKUP(V65,List!N$2:O$7,2,FALSE)&amp;"*"&amp;MIN(U65,W65)))&amp;IF(Y65="","",IF(T65="","","+")&amp;VLOOKUP(Y65,List!P$2:Q$14,2,FALSE)&amp;"*"&amp;Z65&amp;IF(AA65="","","+"&amp;VLOOKUP(AA65,List!P$2:Q$13,2,FALSE)))</f>
        <v/>
      </c>
    </row>
    <row r="66" spans="1:43" s="3" customFormat="1" ht="37.200000000000003" customHeight="1" x14ac:dyDescent="0.3">
      <c r="A66" s="3" t="s">
        <v>134</v>
      </c>
      <c r="C66" s="6" t="s">
        <v>135</v>
      </c>
      <c r="D66" s="3">
        <v>3</v>
      </c>
      <c r="F66" s="6"/>
      <c r="G66" s="15" t="s">
        <v>42</v>
      </c>
      <c r="H66" s="8" t="s">
        <v>107</v>
      </c>
      <c r="I66" s="8"/>
      <c r="J66" s="4">
        <f t="shared" si="0"/>
        <v>0</v>
      </c>
      <c r="K66" s="2"/>
      <c r="L66" s="2"/>
      <c r="M66" s="2"/>
      <c r="N66" s="2">
        <f t="shared" si="1"/>
        <v>0</v>
      </c>
      <c r="O66" s="2"/>
      <c r="P66" s="2"/>
      <c r="Q66" s="2"/>
      <c r="R66" s="2"/>
      <c r="S66" s="7"/>
      <c r="X66" s="3">
        <f t="shared" si="3"/>
        <v>0</v>
      </c>
      <c r="Z66" s="8"/>
      <c r="AB66" s="4"/>
      <c r="AC66" s="5"/>
      <c r="AK66" s="4">
        <f t="shared" si="2"/>
        <v>0</v>
      </c>
      <c r="AM66" s="22"/>
      <c r="AN66" s="30" t="str">
        <f>"&lt;tr class='mmt"&amp;IF(E66="活動"," ev",IF(E66="限定"," ltd",""))&amp;IF(H66=""," groupless'","'")&amp;"&gt;&lt;td headers='icon'&gt;&lt;a href='https://www.alchemistcodedb.com/jp/card/"&amp;SUBSTITUTE(SUBSTITUTE(LOWER(A66),"_","-"),".png","")&amp;"'&gt;&lt;img src='resources/"&amp;A66&amp;"' title='"&amp;C66&amp;"' /&gt;&lt;/a&gt;&lt;/td&gt;&lt;td headers='name'&gt;"&amp;C66&amp;"&lt;/td&gt;&lt;td headers='rank'&gt;"&amp;D66&amp;"&lt;/td&gt;&lt;td headers='remark'&gt;"&amp;IF(E66="活動","&lt;span class='event'&gt;活動&lt;/span&gt;",IF(E66="限定","&lt;span class='limited'&gt;限定&lt;/span&gt;",""))&amp;"&lt;/td&gt;&lt;td headers='origin'&gt;&lt;span class='originName'&gt;"&amp;SUBSTITUTE(G66,CHAR(10),"&lt;br /&gt;")&amp;"&lt;/span&gt;&lt;img class='originLogo' src='resources/ui/"&amp;VLOOKUP(G66,List!F:H,2,FALSE)&amp;"'title='"&amp;SUBSTITUTE(G66,CHAR(10)," ")&amp;"' /&gt;&lt;/td&gt;&lt;td headers='group'&gt;"&amp;IF(H66="","","&lt;span class='groupName'&gt;"&amp;SUBSTITUTE(H66,CHAR(10)," ")&amp;IF(I66="","","&lt;br /&gt;"&amp;SUBSTITUTE(I66,CHAR(10)," "))&amp;"&lt;/span&gt;&lt;img class='groupLogo' src='resources/ui/"&amp;VLOOKUP(H66,List!K:L,2,FALSE)&amp;"' title='"&amp;SUBSTITUTE(H66,CHAR(10)," ")&amp;"' /&gt;")&amp;IF(I66="","","&lt;img class='groupLogo' src='resources/ui/"&amp;VLOOKUP(I66,List!K:L,2,FALSE)&amp;"' title='"&amp;SUBSTITUTE(I66,CHAR(10)," ")&amp;"' /&gt;")&amp;"&lt;/td&gt;&lt;td headers='score' id='"&amp;AP66&amp;"'&gt;"&amp;J66&amp;"&lt;/td&gt;&lt;td headers='HP'&gt;"&amp;K66&amp;"&lt;/td&gt;&lt;td headers='patk'&gt;"&amp;L66&amp;"&lt;/td&gt;&lt;td headers='matk'&gt;"&amp;M66&amp;"&lt;/td&gt;&lt;td headers='pdef'&gt;"&amp;O66&amp;"&lt;/td&gt;&lt;td headers='mdef'&gt;"&amp;P66&amp;"&lt;/td&gt;&lt;td headers='dex'&gt;"&amp;Q66&amp;"&lt;/td&gt;&lt;td headers='agi'&gt;"&amp;R66&amp;"&lt;/td&gt;&lt;td headers='luck'&gt;"&amp;S66&amp;"&lt;/td&gt;&lt;td headers='aType'&gt;"&amp;T66&amp;IF(V66="","","&lt;br /&gt;"&amp;V66)&amp; "&lt;/td&gt;&lt;td headers='a.bonus'&gt;"&amp;U66&amp;IF(W66="","","&lt;br /&gt;"&amp;W66)&amp;"&lt;/td&gt;&lt;td headers='special'&gt;"&amp;Y66&amp;IF(AA66="","","&lt;br /&gt;"&amp;AA66)&amp;"&lt;/td&gt;&lt;td headers='sp.bonus'&gt;"&amp;Z66&amp;IF(AB66="","","&lt;br /&gt;"&amp;AB66)&amp;"&lt;/td&gt;&lt;td headers='others'&gt;"&amp;AC66&amp;"&lt;/td&gt;&lt;td headers='sinA'&gt;"&amp;AD66&amp;"&lt;/td&gt;&lt;td headers='sinB'&gt;"&amp;AE66&amp;"&lt;/td&gt;&lt;td headers='sinC'&gt;"&amp;AF66&amp;"&lt;/td&gt;&lt;td headers='sinD'&gt;"&amp;AG66&amp;"&lt;/td&gt;&lt;td headers='sinE'&gt;"&amp;AH66&amp;"&lt;/td&gt;&lt;td headers='sinF'&gt;"&amp;AI66&amp;"&lt;/td&gt;&lt;td headers='sinG'&gt;"&amp;AJ66&amp;"&lt;/td&gt;&lt;/tr&gt;"</f>
        <v>&lt;tr class='mmt'&gt;&lt;td headers='icon'&gt;&lt;a href='https://www.alchemistcodedb.com/jp/card/ts-envyria-priscila-01'&gt;&lt;img src='resources/TS_ENVYRIA_PRISCILA_01.png' title='戦場の手向けの花' /&gt;&lt;/a&gt;&lt;/td&gt;&lt;td headers='name'&gt;戦場の手向けの花&lt;/td&gt;&lt;td headers='rank'&gt;3&lt;/td&gt;&lt;td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id='m064'&gt;0&lt;/td&gt;&lt;td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66" s="30" t="str">
        <f t="shared" si="4"/>
        <v>document.getElementById('m064').innerHTML = (b0*0);</v>
      </c>
      <c r="AP66" s="34" t="str">
        <f t="shared" si="5"/>
        <v>m064</v>
      </c>
      <c r="AQ66" s="6" t="str">
        <f>IF(T66="","",VLOOKUP(T66,List!N$2:O$7,2,FALSE)&amp;"*"&amp;U66&amp;IF(V66="","","+"&amp;VLOOKUP(V66,List!N$2:O$7,2,FALSE)&amp;"*"&amp;W66&amp;"-"&amp;VLOOKUP(T66,List!N$2:O$7,2,FALSE)&amp;"*"&amp;VLOOKUP(V66,List!N$2:O$7,2,FALSE)&amp;"*"&amp;MIN(U66,W66)))&amp;IF(Y66="","",IF(T66="","","+")&amp;VLOOKUP(Y66,List!P$2:Q$14,2,FALSE)&amp;"*"&amp;Z66&amp;IF(AA66="","","+"&amp;VLOOKUP(AA66,List!P$2:Q$13,2,FALSE)))</f>
        <v/>
      </c>
    </row>
    <row r="67" spans="1:43" s="3" customFormat="1" ht="37.200000000000003" customHeight="1" x14ac:dyDescent="0.3">
      <c r="A67" s="3" t="s">
        <v>136</v>
      </c>
      <c r="C67" s="6" t="s">
        <v>137</v>
      </c>
      <c r="D67" s="3">
        <v>3</v>
      </c>
      <c r="F67" s="6"/>
      <c r="G67" s="15" t="s">
        <v>42</v>
      </c>
      <c r="H67" s="8"/>
      <c r="I67" s="8"/>
      <c r="J67" s="4">
        <f t="shared" ref="J67:J130" si="6">SUMPRODUCT(K$1:AK$1,K67:AK67)</f>
        <v>0</v>
      </c>
      <c r="K67" s="2"/>
      <c r="L67" s="2"/>
      <c r="M67" s="2"/>
      <c r="N67" s="2">
        <f t="shared" ref="N67:N130" si="7">MAX(L67:M67)</f>
        <v>0</v>
      </c>
      <c r="O67" s="2"/>
      <c r="P67" s="2"/>
      <c r="Q67" s="2"/>
      <c r="R67" s="2"/>
      <c r="S67" s="7"/>
      <c r="X67" s="3">
        <f t="shared" si="3"/>
        <v>0</v>
      </c>
      <c r="Z67" s="8"/>
      <c r="AB67" s="4"/>
      <c r="AC67" s="5"/>
      <c r="AK67" s="4">
        <f t="shared" ref="AK67:AK102" si="8">MAX(AD67:AJ67)</f>
        <v>0</v>
      </c>
      <c r="AM67" s="22"/>
      <c r="AN67" s="30" t="str">
        <f>"&lt;tr class='mmt"&amp;IF(E67="活動"," ev",IF(E67="限定"," ltd",""))&amp;IF(H67=""," groupless'","'")&amp;"&gt;&lt;td headers='icon'&gt;&lt;a href='https://www.alchemistcodedb.com/jp/card/"&amp;SUBSTITUTE(SUBSTITUTE(LOWER(A67),"_","-"),".png","")&amp;"'&gt;&lt;img src='resources/"&amp;A67&amp;"' title='"&amp;C67&amp;"' /&gt;&lt;/a&gt;&lt;/td&gt;&lt;td headers='name'&gt;"&amp;C67&amp;"&lt;/td&gt;&lt;td headers='rank'&gt;"&amp;D67&amp;"&lt;/td&gt;&lt;td headers='remark'&gt;"&amp;IF(E67="活動","&lt;span class='event'&gt;活動&lt;/span&gt;",IF(E67="限定","&lt;span class='limited'&gt;限定&lt;/span&gt;",""))&amp;"&lt;/td&gt;&lt;td headers='origin'&gt;&lt;span class='originName'&gt;"&amp;SUBSTITUTE(G67,CHAR(10),"&lt;br /&gt;")&amp;"&lt;/span&gt;&lt;img class='originLogo' src='resources/ui/"&amp;VLOOKUP(G67,List!F:H,2,FALSE)&amp;"'title='"&amp;SUBSTITUTE(G67,CHAR(10)," ")&amp;"' /&gt;&lt;/td&gt;&lt;td headers='group'&gt;"&amp;IF(H67="","","&lt;span class='groupName'&gt;"&amp;SUBSTITUTE(H67,CHAR(10)," ")&amp;IF(I67="","","&lt;br /&gt;"&amp;SUBSTITUTE(I67,CHAR(10)," "))&amp;"&lt;/span&gt;&lt;img class='groupLogo' src='resources/ui/"&amp;VLOOKUP(H67,List!K:L,2,FALSE)&amp;"' title='"&amp;SUBSTITUTE(H67,CHAR(10)," ")&amp;"' /&gt;")&amp;IF(I67="","","&lt;img class='groupLogo' src='resources/ui/"&amp;VLOOKUP(I67,List!K:L,2,FALSE)&amp;"' title='"&amp;SUBSTITUTE(I67,CHAR(10)," ")&amp;"' /&gt;")&amp;"&lt;/td&gt;&lt;td headers='score' id='"&amp;AP67&amp;"'&gt;"&amp;J67&amp;"&lt;/td&gt;&lt;td headers='HP'&gt;"&amp;K67&amp;"&lt;/td&gt;&lt;td headers='patk'&gt;"&amp;L67&amp;"&lt;/td&gt;&lt;td headers='matk'&gt;"&amp;M67&amp;"&lt;/td&gt;&lt;td headers='pdef'&gt;"&amp;O67&amp;"&lt;/td&gt;&lt;td headers='mdef'&gt;"&amp;P67&amp;"&lt;/td&gt;&lt;td headers='dex'&gt;"&amp;Q67&amp;"&lt;/td&gt;&lt;td headers='agi'&gt;"&amp;R67&amp;"&lt;/td&gt;&lt;td headers='luck'&gt;"&amp;S67&amp;"&lt;/td&gt;&lt;td headers='aType'&gt;"&amp;T67&amp;IF(V67="","","&lt;br /&gt;"&amp;V67)&amp; "&lt;/td&gt;&lt;td headers='a.bonus'&gt;"&amp;U67&amp;IF(W67="","","&lt;br /&gt;"&amp;W67)&amp;"&lt;/td&gt;&lt;td headers='special'&gt;"&amp;Y67&amp;IF(AA67="","","&lt;br /&gt;"&amp;AA67)&amp;"&lt;/td&gt;&lt;td headers='sp.bonus'&gt;"&amp;Z67&amp;IF(AB67="","","&lt;br /&gt;"&amp;AB67)&amp;"&lt;/td&gt;&lt;td headers='others'&gt;"&amp;AC67&amp;"&lt;/td&gt;&lt;td headers='sinA'&gt;"&amp;AD67&amp;"&lt;/td&gt;&lt;td headers='sinB'&gt;"&amp;AE67&amp;"&lt;/td&gt;&lt;td headers='sinC'&gt;"&amp;AF67&amp;"&lt;/td&gt;&lt;td headers='sinD'&gt;"&amp;AG67&amp;"&lt;/td&gt;&lt;td headers='sinE'&gt;"&amp;AH67&amp;"&lt;/td&gt;&lt;td headers='sinF'&gt;"&amp;AI67&amp;"&lt;/td&gt;&lt;td headers='sinG'&gt;"&amp;AJ67&amp;"&lt;/td&gt;&lt;/tr&gt;"</f>
        <v>&lt;tr class='mmt groupless'&gt;&lt;td headers='icon'&gt;&lt;a href='https://www.alchemistcodedb.com/jp/card/ts-envyria-roten-01'&gt;&lt;img src='resources/TS_ENVYRIA_ROTEN_01.png' title='「買い物のススメ」' /&gt;&lt;/a&gt;&lt;/td&gt;&lt;td headers='name'&gt;「買い物のススメ」&lt;/td&gt;&lt;td headers='rank'&gt;3&lt;/td&gt;&lt;td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headers='group'&gt;&lt;/td&gt;&lt;td headers='score' id='m065'&gt;0&lt;/td&gt;&lt;td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67" s="30" t="str">
        <f t="shared" si="4"/>
        <v>document.getElementById('m065').innerHTML = (b0*0);</v>
      </c>
      <c r="AP67" s="34" t="str">
        <f t="shared" si="5"/>
        <v>m065</v>
      </c>
      <c r="AQ67" s="6" t="str">
        <f>IF(T67="","",VLOOKUP(T67,List!N$2:O$7,2,FALSE)&amp;"*"&amp;U67&amp;IF(V67="","","+"&amp;VLOOKUP(V67,List!N$2:O$7,2,FALSE)&amp;"*"&amp;W67&amp;"-"&amp;VLOOKUP(T67,List!N$2:O$7,2,FALSE)&amp;"*"&amp;VLOOKUP(V67,List!N$2:O$7,2,FALSE)&amp;"*"&amp;MIN(U67,W67)))&amp;IF(Y67="","",IF(T67="","","+")&amp;VLOOKUP(Y67,List!P$2:Q$14,2,FALSE)&amp;"*"&amp;Z67&amp;IF(AA67="","","+"&amp;VLOOKUP(AA67,List!P$2:Q$13,2,FALSE)))</f>
        <v/>
      </c>
    </row>
    <row r="68" spans="1:43" s="3" customFormat="1" ht="37.200000000000003" customHeight="1" x14ac:dyDescent="0.3">
      <c r="A68" s="3" t="s">
        <v>138</v>
      </c>
      <c r="C68" s="6" t="s">
        <v>139</v>
      </c>
      <c r="D68" s="3">
        <v>4</v>
      </c>
      <c r="F68" s="6"/>
      <c r="G68" s="15" t="s">
        <v>42</v>
      </c>
      <c r="H68" s="8"/>
      <c r="I68" s="8"/>
      <c r="J68" s="4">
        <f t="shared" si="6"/>
        <v>0</v>
      </c>
      <c r="K68" s="2"/>
      <c r="L68" s="2"/>
      <c r="M68" s="2"/>
      <c r="N68" s="2">
        <f t="shared" si="7"/>
        <v>0</v>
      </c>
      <c r="O68" s="2"/>
      <c r="P68" s="2"/>
      <c r="Q68" s="2"/>
      <c r="R68" s="2"/>
      <c r="S68" s="7"/>
      <c r="X68" s="3">
        <f t="shared" ref="X68:X131" si="9">MAX(U68,W68)</f>
        <v>0</v>
      </c>
      <c r="Z68" s="8"/>
      <c r="AB68" s="4"/>
      <c r="AC68" s="5"/>
      <c r="AK68" s="4">
        <f t="shared" si="8"/>
        <v>0</v>
      </c>
      <c r="AM68" s="22"/>
      <c r="AN68" s="30" t="str">
        <f>"&lt;tr class='mmt"&amp;IF(E68="活動"," ev",IF(E68="限定"," ltd",""))&amp;IF(H68=""," groupless'","'")&amp;"&gt;&lt;td headers='icon'&gt;&lt;a href='https://www.alchemistcodedb.com/jp/card/"&amp;SUBSTITUTE(SUBSTITUTE(LOWER(A68),"_","-"),".png","")&amp;"'&gt;&lt;img src='resources/"&amp;A68&amp;"' title='"&amp;C68&amp;"' /&gt;&lt;/a&gt;&lt;/td&gt;&lt;td headers='name'&gt;"&amp;C68&amp;"&lt;/td&gt;&lt;td headers='rank'&gt;"&amp;D68&amp;"&lt;/td&gt;&lt;td headers='remark'&gt;"&amp;IF(E68="活動","&lt;span class='event'&gt;活動&lt;/span&gt;",IF(E68="限定","&lt;span class='limited'&gt;限定&lt;/span&gt;",""))&amp;"&lt;/td&gt;&lt;td headers='origin'&gt;&lt;span class='originName'&gt;"&amp;SUBSTITUTE(G68,CHAR(10),"&lt;br /&gt;")&amp;"&lt;/span&gt;&lt;img class='originLogo' src='resources/ui/"&amp;VLOOKUP(G68,List!F:H,2,FALSE)&amp;"'title='"&amp;SUBSTITUTE(G68,CHAR(10)," ")&amp;"' /&gt;&lt;/td&gt;&lt;td headers='group'&gt;"&amp;IF(H68="","","&lt;span class='groupName'&gt;"&amp;SUBSTITUTE(H68,CHAR(10)," ")&amp;IF(I68="","","&lt;br /&gt;"&amp;SUBSTITUTE(I68,CHAR(10)," "))&amp;"&lt;/span&gt;&lt;img class='groupLogo' src='resources/ui/"&amp;VLOOKUP(H68,List!K:L,2,FALSE)&amp;"' title='"&amp;SUBSTITUTE(H68,CHAR(10)," ")&amp;"' /&gt;")&amp;IF(I68="","","&lt;img class='groupLogo' src='resources/ui/"&amp;VLOOKUP(I68,List!K:L,2,FALSE)&amp;"' title='"&amp;SUBSTITUTE(I68,CHAR(10)," ")&amp;"' /&gt;")&amp;"&lt;/td&gt;&lt;td headers='score' id='"&amp;AP68&amp;"'&gt;"&amp;J68&amp;"&lt;/td&gt;&lt;td headers='HP'&gt;"&amp;K68&amp;"&lt;/td&gt;&lt;td headers='patk'&gt;"&amp;L68&amp;"&lt;/td&gt;&lt;td headers='matk'&gt;"&amp;M68&amp;"&lt;/td&gt;&lt;td headers='pdef'&gt;"&amp;O68&amp;"&lt;/td&gt;&lt;td headers='mdef'&gt;"&amp;P68&amp;"&lt;/td&gt;&lt;td headers='dex'&gt;"&amp;Q68&amp;"&lt;/td&gt;&lt;td headers='agi'&gt;"&amp;R68&amp;"&lt;/td&gt;&lt;td headers='luck'&gt;"&amp;S68&amp;"&lt;/td&gt;&lt;td headers='aType'&gt;"&amp;T68&amp;IF(V68="","","&lt;br /&gt;"&amp;V68)&amp; "&lt;/td&gt;&lt;td headers='a.bonus'&gt;"&amp;U68&amp;IF(W68="","","&lt;br /&gt;"&amp;W68)&amp;"&lt;/td&gt;&lt;td headers='special'&gt;"&amp;Y68&amp;IF(AA68="","","&lt;br /&gt;"&amp;AA68)&amp;"&lt;/td&gt;&lt;td headers='sp.bonus'&gt;"&amp;Z68&amp;IF(AB68="","","&lt;br /&gt;"&amp;AB68)&amp;"&lt;/td&gt;&lt;td headers='others'&gt;"&amp;AC68&amp;"&lt;/td&gt;&lt;td headers='sinA'&gt;"&amp;AD68&amp;"&lt;/td&gt;&lt;td headers='sinB'&gt;"&amp;AE68&amp;"&lt;/td&gt;&lt;td headers='sinC'&gt;"&amp;AF68&amp;"&lt;/td&gt;&lt;td headers='sinD'&gt;"&amp;AG68&amp;"&lt;/td&gt;&lt;td headers='sinE'&gt;"&amp;AH68&amp;"&lt;/td&gt;&lt;td headers='sinF'&gt;"&amp;AI68&amp;"&lt;/td&gt;&lt;td headers='sinG'&gt;"&amp;AJ68&amp;"&lt;/td&gt;&lt;/tr&gt;"</f>
        <v>&lt;tr class='mmt groupless'&gt;&lt;td headers='icon'&gt;&lt;a href='https://www.alchemistcodedb.com/jp/card/ts-envyria-runbell-01'&gt;&lt;img src='resources/TS_ENVYRIA_RUNBELL_01.png' title='「自由な傭兵の背中」' /&gt;&lt;/a&gt;&lt;/td&gt;&lt;td headers='name'&gt;「自由な傭兵の背中」&lt;/td&gt;&lt;td headers='rank'&gt;4&lt;/td&gt;&lt;td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headers='group'&gt;&lt;/td&gt;&lt;td headers='score' id='m066'&gt;0&lt;/td&gt;&lt;td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68" s="30" t="str">
        <f t="shared" ref="AO68:AO131" si="10">"document.getElementById('"&amp;AP68&amp;"').innerHTML = (b0*"&amp;TEXT(N68,0)&amp;IF(L68="","","+b1*"&amp;TEXT(L68,0)&amp;IF(M68="","","+b2*"&amp;TEXT(M68,0)))&amp;")"&amp;IF(AK68=0,""," + (s0*"&amp;TEXT(AK68,0)&amp;IF(AD68="","","+s1*"&amp;TEXT(AD68,0))&amp;IF(AE68="","","+s2*"&amp;TEXT(AE68,0))&amp;IF(AF68="","","+s3*"&amp;TEXT(AF68,0))&amp;IF(AG68="","","+s4*"&amp;TEXT(AG68,0))&amp;IF(AH68="","","+s5*"&amp;TEXT(AH68,0))&amp;IF(AI68="","","+s6*"&amp;TEXT(AI68,0))&amp;IF(AJ68="","","+s7*"&amp;TEXT(AJ68,0))&amp;")")&amp;IF(AQ68="","","+ ("&amp;AQ68&amp;")")&amp;";"</f>
        <v>document.getElementById('m066').innerHTML = (b0*0);</v>
      </c>
      <c r="AP68" s="34" t="str">
        <f t="shared" ref="AP68:AP131" si="11">"m"&amp;TEXT(ROW()-2,"000")</f>
        <v>m066</v>
      </c>
      <c r="AQ68" s="6" t="str">
        <f>IF(T68="","",VLOOKUP(T68,List!N$2:O$7,2,FALSE)&amp;"*"&amp;U68&amp;IF(V68="","","+"&amp;VLOOKUP(V68,List!N$2:O$7,2,FALSE)&amp;"*"&amp;W68&amp;"-"&amp;VLOOKUP(T68,List!N$2:O$7,2,FALSE)&amp;"*"&amp;VLOOKUP(V68,List!N$2:O$7,2,FALSE)&amp;"*"&amp;MIN(U68,W68)))&amp;IF(Y68="","",IF(T68="","","+")&amp;VLOOKUP(Y68,List!P$2:Q$14,2,FALSE)&amp;"*"&amp;Z68&amp;IF(AA68="","","+"&amp;VLOOKUP(AA68,List!P$2:Q$13,2,FALSE)))</f>
        <v/>
      </c>
    </row>
    <row r="69" spans="1:43" s="3" customFormat="1" ht="37.200000000000003" customHeight="1" x14ac:dyDescent="0.3">
      <c r="A69" s="3" t="s">
        <v>140</v>
      </c>
      <c r="C69" s="6" t="s">
        <v>141</v>
      </c>
      <c r="D69" s="3">
        <v>4</v>
      </c>
      <c r="F69" s="6"/>
      <c r="G69" s="15" t="s">
        <v>42</v>
      </c>
      <c r="H69" s="58" t="s">
        <v>404</v>
      </c>
      <c r="I69" s="47"/>
      <c r="J69" s="4">
        <f t="shared" si="6"/>
        <v>40</v>
      </c>
      <c r="K69" s="2">
        <v>10</v>
      </c>
      <c r="L69" s="2"/>
      <c r="M69" s="2"/>
      <c r="N69" s="2">
        <f t="shared" si="7"/>
        <v>0</v>
      </c>
      <c r="O69" s="2"/>
      <c r="P69" s="2"/>
      <c r="Q69" s="2"/>
      <c r="R69" s="2"/>
      <c r="S69" s="7"/>
      <c r="T69" s="5" t="s">
        <v>16</v>
      </c>
      <c r="U69" s="3">
        <v>40</v>
      </c>
      <c r="V69" s="5"/>
      <c r="X69" s="3">
        <f t="shared" si="9"/>
        <v>40</v>
      </c>
      <c r="Z69" s="8"/>
      <c r="AB69" s="4"/>
      <c r="AC69" s="5" t="s">
        <v>488</v>
      </c>
      <c r="AK69" s="4">
        <f t="shared" si="8"/>
        <v>0</v>
      </c>
      <c r="AM69" s="22"/>
      <c r="AN69" s="30" t="str">
        <f>"&lt;tr class='mmt"&amp;IF(E69="活動"," ev",IF(E69="限定"," ltd",""))&amp;IF(H69=""," groupless'","'")&amp;"&gt;&lt;td headers='icon'&gt;&lt;a href='https://www.alchemistcodedb.com/jp/card/"&amp;SUBSTITUTE(SUBSTITUTE(LOWER(A69),"_","-"),".png","")&amp;"'&gt;&lt;img src='resources/"&amp;A69&amp;"' title='"&amp;C69&amp;"' /&gt;&lt;/a&gt;&lt;/td&gt;&lt;td headers='name'&gt;"&amp;C69&amp;"&lt;/td&gt;&lt;td headers='rank'&gt;"&amp;D69&amp;"&lt;/td&gt;&lt;td headers='remark'&gt;"&amp;IF(E69="活動","&lt;span class='event'&gt;活動&lt;/span&gt;",IF(E69="限定","&lt;span class='limited'&gt;限定&lt;/span&gt;",""))&amp;"&lt;/td&gt;&lt;td headers='origin'&gt;&lt;span class='originName'&gt;"&amp;SUBSTITUTE(G69,CHAR(10),"&lt;br /&gt;")&amp;"&lt;/span&gt;&lt;img class='originLogo' src='resources/ui/"&amp;VLOOKUP(G69,List!F:H,2,FALSE)&amp;"'title='"&amp;SUBSTITUTE(G69,CHAR(10)," ")&amp;"' /&gt;&lt;/td&gt;&lt;td headers='group'&gt;"&amp;IF(H69="","","&lt;span class='groupName'&gt;"&amp;SUBSTITUTE(H69,CHAR(10)," ")&amp;IF(I69="","","&lt;br /&gt;"&amp;SUBSTITUTE(I69,CHAR(10)," "))&amp;"&lt;/span&gt;&lt;img class='groupLogo' src='resources/ui/"&amp;VLOOKUP(H69,List!K:L,2,FALSE)&amp;"' title='"&amp;SUBSTITUTE(H69,CHAR(10)," ")&amp;"' /&gt;")&amp;IF(I69="","","&lt;img class='groupLogo' src='resources/ui/"&amp;VLOOKUP(I69,List!K:L,2,FALSE)&amp;"' title='"&amp;SUBSTITUTE(I69,CHAR(10)," ")&amp;"' /&gt;")&amp;"&lt;/td&gt;&lt;td headers='score' id='"&amp;AP69&amp;"'&gt;"&amp;J69&amp;"&lt;/td&gt;&lt;td headers='HP'&gt;"&amp;K69&amp;"&lt;/td&gt;&lt;td headers='patk'&gt;"&amp;L69&amp;"&lt;/td&gt;&lt;td headers='matk'&gt;"&amp;M69&amp;"&lt;/td&gt;&lt;td headers='pdef'&gt;"&amp;O69&amp;"&lt;/td&gt;&lt;td headers='mdef'&gt;"&amp;P69&amp;"&lt;/td&gt;&lt;td headers='dex'&gt;"&amp;Q69&amp;"&lt;/td&gt;&lt;td headers='agi'&gt;"&amp;R69&amp;"&lt;/td&gt;&lt;td headers='luck'&gt;"&amp;S69&amp;"&lt;/td&gt;&lt;td headers='aType'&gt;"&amp;T69&amp;IF(V69="","","&lt;br /&gt;"&amp;V69)&amp; "&lt;/td&gt;&lt;td headers='a.bonus'&gt;"&amp;U69&amp;IF(W69="","","&lt;br /&gt;"&amp;W69)&amp;"&lt;/td&gt;&lt;td headers='special'&gt;"&amp;Y69&amp;IF(AA69="","","&lt;br /&gt;"&amp;AA69)&amp;"&lt;/td&gt;&lt;td headers='sp.bonus'&gt;"&amp;Z69&amp;IF(AB69="","","&lt;br /&gt;"&amp;AB69)&amp;"&lt;/td&gt;&lt;td headers='others'&gt;"&amp;AC69&amp;"&lt;/td&gt;&lt;td headers='sinA'&gt;"&amp;AD69&amp;"&lt;/td&gt;&lt;td headers='sinB'&gt;"&amp;AE69&amp;"&lt;/td&gt;&lt;td headers='sinC'&gt;"&amp;AF69&amp;"&lt;/td&gt;&lt;td headers='sinD'&gt;"&amp;AG69&amp;"&lt;/td&gt;&lt;td headers='sinE'&gt;"&amp;AH69&amp;"&lt;/td&gt;&lt;td headers='sinF'&gt;"&amp;AI69&amp;"&lt;/td&gt;&lt;td headers='sinG'&gt;"&amp;AJ69&amp;"&lt;/td&gt;&lt;/tr&gt;"</f>
        <v>&lt;tr class='mmt'&gt;&lt;td headers='icon'&gt;&lt;a href='https://www.alchemistcodedb.com/jp/card/ts-envyria-shayna-01'&gt;&lt;img src='resources/TS_ENVYRIA_SHAYNA_01.png' title='女子力の探求' /&gt;&lt;/a&gt;&lt;/td&gt;&lt;td headers='name'&gt;女子力の探求&lt;/td&gt;&lt;td headers='rank'&gt;4&lt;/td&gt;&lt;td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id='m067'&gt;40&lt;/td&gt;&lt;td headers='HP'&gt;10&lt;/td&gt;&lt;td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headers='aType'&gt;打撃&lt;/td&gt;&lt;td headers='a.bonus'&gt;40&lt;/td&gt;&lt;td headers='special'&gt;&lt;/td&gt;&lt;td headers='sp.bonus'&gt;&lt;/td&gt;&lt;td headers='others'&gt;魅了+10&lt;/td&gt;&lt;td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69" s="30" t="str">
        <f t="shared" si="10"/>
        <v>document.getElementById('m067').innerHTML = (b0*0)+ (ex03*40);</v>
      </c>
      <c r="AP69" s="34" t="str">
        <f t="shared" si="11"/>
        <v>m067</v>
      </c>
      <c r="AQ69" s="6" t="str">
        <f>IF(T69="","",VLOOKUP(T69,List!N$2:O$7,2,FALSE)&amp;"*"&amp;U69&amp;IF(V69="","","+"&amp;VLOOKUP(V69,List!N$2:O$7,2,FALSE)&amp;"*"&amp;W69&amp;"-"&amp;VLOOKUP(T69,List!N$2:O$7,2,FALSE)&amp;"*"&amp;VLOOKUP(V69,List!N$2:O$7,2,FALSE)&amp;"*"&amp;MIN(U69,W69)))&amp;IF(Y69="","",IF(T69="","","+")&amp;VLOOKUP(Y69,List!P$2:Q$14,2,FALSE)&amp;"*"&amp;Z69&amp;IF(AA69="","","+"&amp;VLOOKUP(AA69,List!P$2:Q$13,2,FALSE)))</f>
        <v>ex03*40</v>
      </c>
    </row>
    <row r="70" spans="1:43" s="3" customFormat="1" ht="37.200000000000003" customHeight="1" x14ac:dyDescent="0.3">
      <c r="A70" s="3" t="s">
        <v>142</v>
      </c>
      <c r="C70" s="6" t="s">
        <v>454</v>
      </c>
      <c r="D70" s="3">
        <v>5</v>
      </c>
      <c r="E70" s="3" t="s">
        <v>39</v>
      </c>
      <c r="F70" s="6" t="s">
        <v>845</v>
      </c>
      <c r="G70" s="15" t="s">
        <v>42</v>
      </c>
      <c r="H70" s="8"/>
      <c r="I70" s="8"/>
      <c r="J70" s="4">
        <f t="shared" si="6"/>
        <v>0</v>
      </c>
      <c r="K70" s="2"/>
      <c r="L70" s="2"/>
      <c r="M70" s="2"/>
      <c r="N70" s="2">
        <f t="shared" si="7"/>
        <v>0</v>
      </c>
      <c r="O70" s="2"/>
      <c r="P70" s="2"/>
      <c r="Q70" s="2"/>
      <c r="R70" s="2"/>
      <c r="S70" s="7"/>
      <c r="X70" s="3">
        <f t="shared" si="9"/>
        <v>0</v>
      </c>
      <c r="Z70" s="8"/>
      <c r="AB70" s="4"/>
      <c r="AC70" s="5"/>
      <c r="AK70" s="4">
        <f t="shared" si="8"/>
        <v>0</v>
      </c>
      <c r="AM70" s="22"/>
      <c r="AN70" s="30" t="str">
        <f>"&lt;tr class='mmt"&amp;IF(E70="活動"," ev",IF(E70="限定"," ltd",""))&amp;IF(H70=""," groupless'","'")&amp;"&gt;&lt;td headers='icon'&gt;&lt;a href='https://www.alchemistcodedb.com/jp/card/"&amp;SUBSTITUTE(SUBSTITUTE(LOWER(A70),"_","-"),".png","")&amp;"'&gt;&lt;img src='resources/"&amp;A70&amp;"' title='"&amp;C70&amp;"' /&gt;&lt;/a&gt;&lt;/td&gt;&lt;td headers='name'&gt;"&amp;C70&amp;"&lt;/td&gt;&lt;td headers='rank'&gt;"&amp;D70&amp;"&lt;/td&gt;&lt;td headers='remark'&gt;"&amp;IF(E70="活動","&lt;span class='event'&gt;活動&lt;/span&gt;",IF(E70="限定","&lt;span class='limited'&gt;限定&lt;/span&gt;",""))&amp;"&lt;/td&gt;&lt;td headers='origin'&gt;&lt;span class='originName'&gt;"&amp;SUBSTITUTE(G70,CHAR(10),"&lt;br /&gt;")&amp;"&lt;/span&gt;&lt;img class='originLogo' src='resources/ui/"&amp;VLOOKUP(G70,List!F:H,2,FALSE)&amp;"'title='"&amp;SUBSTITUTE(G70,CHAR(10)," ")&amp;"' /&gt;&lt;/td&gt;&lt;td headers='group'&gt;"&amp;IF(H70="","","&lt;span class='groupName'&gt;"&amp;SUBSTITUTE(H70,CHAR(10)," ")&amp;IF(I70="","","&lt;br /&gt;"&amp;SUBSTITUTE(I70,CHAR(10)," "))&amp;"&lt;/span&gt;&lt;img class='groupLogo' src='resources/ui/"&amp;VLOOKUP(H70,List!K:L,2,FALSE)&amp;"' title='"&amp;SUBSTITUTE(H70,CHAR(10)," ")&amp;"' /&gt;")&amp;IF(I70="","","&lt;img class='groupLogo' src='resources/ui/"&amp;VLOOKUP(I70,List!K:L,2,FALSE)&amp;"' title='"&amp;SUBSTITUTE(I70,CHAR(10)," ")&amp;"' /&gt;")&amp;"&lt;/td&gt;&lt;td headers='score' id='"&amp;AP70&amp;"'&gt;"&amp;J70&amp;"&lt;/td&gt;&lt;td headers='HP'&gt;"&amp;K70&amp;"&lt;/td&gt;&lt;td headers='patk'&gt;"&amp;L70&amp;"&lt;/td&gt;&lt;td headers='matk'&gt;"&amp;M70&amp;"&lt;/td&gt;&lt;td headers='pdef'&gt;"&amp;O70&amp;"&lt;/td&gt;&lt;td headers='mdef'&gt;"&amp;P70&amp;"&lt;/td&gt;&lt;td headers='dex'&gt;"&amp;Q70&amp;"&lt;/td&gt;&lt;td headers='agi'&gt;"&amp;R70&amp;"&lt;/td&gt;&lt;td headers='luck'&gt;"&amp;S70&amp;"&lt;/td&gt;&lt;td headers='aType'&gt;"&amp;T70&amp;IF(V70="","","&lt;br /&gt;"&amp;V70)&amp; "&lt;/td&gt;&lt;td headers='a.bonus'&gt;"&amp;U70&amp;IF(W70="","","&lt;br /&gt;"&amp;W70)&amp;"&lt;/td&gt;&lt;td headers='special'&gt;"&amp;Y70&amp;IF(AA70="","","&lt;br /&gt;"&amp;AA70)&amp;"&lt;/td&gt;&lt;td headers='sp.bonus'&gt;"&amp;Z70&amp;IF(AB70="","","&lt;br /&gt;"&amp;AB70)&amp;"&lt;/td&gt;&lt;td headers='others'&gt;"&amp;AC70&amp;"&lt;/td&gt;&lt;td headers='sinA'&gt;"&amp;AD70&amp;"&lt;/td&gt;&lt;td headers='sinB'&gt;"&amp;AE70&amp;"&lt;/td&gt;&lt;td headers='sinC'&gt;"&amp;AF70&amp;"&lt;/td&gt;&lt;td headers='sinD'&gt;"&amp;AG70&amp;"&lt;/td&gt;&lt;td headers='sinE'&gt;"&amp;AH70&amp;"&lt;/td&gt;&lt;td headers='sinF'&gt;"&amp;AI70&amp;"&lt;/td&gt;&lt;td headers='sinG'&gt;"&amp;AJ70&amp;"&lt;/td&gt;&lt;/tr&gt;"</f>
        <v>&lt;tr class='mmt ltd groupless'&gt;&lt;td headers='icon'&gt;&lt;a href='https://www.alchemistcodedb.com/jp/card/ts-envyria-syaron-01'&gt;&lt;img src='resources/TS_ENVYRIA_SYARON_01.png' title='溢れる夏の音色' /&gt;&lt;/a&gt;&lt;/td&gt;&lt;td headers='name'&gt;溢れる夏の音色&lt;/td&gt;&lt;td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src='resources/ui/IT_TB_BIRTH_ENV.png'title='エンヴィリア Envylia' /&gt;&lt;/td&gt;&lt;td headers='group'&gt;&lt;/td&gt;&lt;td headers='score' id='m068'&gt;0&lt;/td&gt;&lt;td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70" s="30" t="str">
        <f t="shared" si="10"/>
        <v>document.getElementById('m068').innerHTML = (b0*0);</v>
      </c>
      <c r="AP70" s="34" t="str">
        <f t="shared" si="11"/>
        <v>m068</v>
      </c>
      <c r="AQ70" s="6" t="str">
        <f>IF(T70="","",VLOOKUP(T70,List!N$2:O$7,2,FALSE)&amp;"*"&amp;U70&amp;IF(V70="","","+"&amp;VLOOKUP(V70,List!N$2:O$7,2,FALSE)&amp;"*"&amp;W70&amp;"-"&amp;VLOOKUP(T70,List!N$2:O$7,2,FALSE)&amp;"*"&amp;VLOOKUP(V70,List!N$2:O$7,2,FALSE)&amp;"*"&amp;MIN(U70,W70)))&amp;IF(Y70="","",IF(T70="","","+")&amp;VLOOKUP(Y70,List!P$2:Q$14,2,FALSE)&amp;"*"&amp;Z70&amp;IF(AA70="","","+"&amp;VLOOKUP(AA70,List!P$2:Q$13,2,FALSE)))</f>
        <v/>
      </c>
    </row>
    <row r="71" spans="1:43" s="3" customFormat="1" ht="37.200000000000003" customHeight="1" x14ac:dyDescent="0.3">
      <c r="A71" s="3" t="s">
        <v>143</v>
      </c>
      <c r="C71" s="6" t="s">
        <v>144</v>
      </c>
      <c r="D71" s="3">
        <v>5</v>
      </c>
      <c r="F71" s="6"/>
      <c r="G71" s="15" t="s">
        <v>42</v>
      </c>
      <c r="H71" s="8" t="s">
        <v>100</v>
      </c>
      <c r="I71" s="8"/>
      <c r="J71" s="4">
        <f t="shared" si="6"/>
        <v>90</v>
      </c>
      <c r="K71" s="2">
        <v>40</v>
      </c>
      <c r="L71" s="2">
        <v>30</v>
      </c>
      <c r="M71" s="2">
        <v>30</v>
      </c>
      <c r="N71" s="2">
        <f t="shared" si="7"/>
        <v>30</v>
      </c>
      <c r="O71" s="2"/>
      <c r="P71" s="2"/>
      <c r="Q71" s="2"/>
      <c r="R71" s="2"/>
      <c r="S71" s="7"/>
      <c r="X71" s="3">
        <f t="shared" si="9"/>
        <v>0</v>
      </c>
      <c r="Z71" s="8"/>
      <c r="AB71" s="4"/>
      <c r="AC71" s="5"/>
      <c r="AH71" s="3">
        <v>60</v>
      </c>
      <c r="AK71" s="4">
        <f t="shared" si="8"/>
        <v>60</v>
      </c>
      <c r="AM71" s="22"/>
      <c r="AN71" s="30" t="str">
        <f>"&lt;tr class='mmt"&amp;IF(E71="活動"," ev",IF(E71="限定"," ltd",""))&amp;IF(H71=""," groupless'","'")&amp;"&gt;&lt;td headers='icon'&gt;&lt;a href='https://www.alchemistcodedb.com/jp/card/"&amp;SUBSTITUTE(SUBSTITUTE(LOWER(A71),"_","-"),".png","")&amp;"'&gt;&lt;img src='resources/"&amp;A71&amp;"' title='"&amp;C71&amp;"' /&gt;&lt;/a&gt;&lt;/td&gt;&lt;td headers='name'&gt;"&amp;C71&amp;"&lt;/td&gt;&lt;td headers='rank'&gt;"&amp;D71&amp;"&lt;/td&gt;&lt;td headers='remark'&gt;"&amp;IF(E71="活動","&lt;span class='event'&gt;活動&lt;/span&gt;",IF(E71="限定","&lt;span class='limited'&gt;限定&lt;/span&gt;",""))&amp;"&lt;/td&gt;&lt;td headers='origin'&gt;&lt;span class='originName'&gt;"&amp;SUBSTITUTE(G71,CHAR(10),"&lt;br /&gt;")&amp;"&lt;/span&gt;&lt;img class='originLogo' src='resources/ui/"&amp;VLOOKUP(G71,List!F:H,2,FALSE)&amp;"'title='"&amp;SUBSTITUTE(G71,CHAR(10)," ")&amp;"' /&gt;&lt;/td&gt;&lt;td headers='group'&gt;"&amp;IF(H71="","","&lt;span class='groupName'&gt;"&amp;SUBSTITUTE(H71,CHAR(10)," ")&amp;IF(I71="","","&lt;br /&gt;"&amp;SUBSTITUTE(I71,CHAR(10)," "))&amp;"&lt;/span&gt;&lt;img class='groupLogo' src='resources/ui/"&amp;VLOOKUP(H71,List!K:L,2,FALSE)&amp;"' title='"&amp;SUBSTITUTE(H71,CHAR(10)," ")&amp;"' /&gt;")&amp;IF(I71="","","&lt;img class='groupLogo' src='resources/ui/"&amp;VLOOKUP(I71,List!K:L,2,FALSE)&amp;"' title='"&amp;SUBSTITUTE(I71,CHAR(10)," ")&amp;"' /&gt;")&amp;"&lt;/td&gt;&lt;td headers='score' id='"&amp;AP71&amp;"'&gt;"&amp;J71&amp;"&lt;/td&gt;&lt;td headers='HP'&gt;"&amp;K71&amp;"&lt;/td&gt;&lt;td headers='patk'&gt;"&amp;L71&amp;"&lt;/td&gt;&lt;td headers='matk'&gt;"&amp;M71&amp;"&lt;/td&gt;&lt;td headers='pdef'&gt;"&amp;O71&amp;"&lt;/td&gt;&lt;td headers='mdef'&gt;"&amp;P71&amp;"&lt;/td&gt;&lt;td headers='dex'&gt;"&amp;Q71&amp;"&lt;/td&gt;&lt;td headers='agi'&gt;"&amp;R71&amp;"&lt;/td&gt;&lt;td headers='luck'&gt;"&amp;S71&amp;"&lt;/td&gt;&lt;td headers='aType'&gt;"&amp;T71&amp;IF(V71="","","&lt;br /&gt;"&amp;V71)&amp; "&lt;/td&gt;&lt;td headers='a.bonus'&gt;"&amp;U71&amp;IF(W71="","","&lt;br /&gt;"&amp;W71)&amp;"&lt;/td&gt;&lt;td headers='special'&gt;"&amp;Y71&amp;IF(AA71="","","&lt;br /&gt;"&amp;AA71)&amp;"&lt;/td&gt;&lt;td headers='sp.bonus'&gt;"&amp;Z71&amp;IF(AB71="","","&lt;br /&gt;"&amp;AB71)&amp;"&lt;/td&gt;&lt;td headers='others'&gt;"&amp;AC71&amp;"&lt;/td&gt;&lt;td headers='sinA'&gt;"&amp;AD71&amp;"&lt;/td&gt;&lt;td headers='sinB'&gt;"&amp;AE71&amp;"&lt;/td&gt;&lt;td headers='sinC'&gt;"&amp;AF71&amp;"&lt;/td&gt;&lt;td headers='sinD'&gt;"&amp;AG71&amp;"&lt;/td&gt;&lt;td headers='sinE'&gt;"&amp;AH71&amp;"&lt;/td&gt;&lt;td headers='sinF'&gt;"&amp;AI71&amp;"&lt;/td&gt;&lt;td headers='sinG'&gt;"&amp;AJ71&amp;"&lt;/td&gt;&lt;/tr&gt;"</f>
        <v>&lt;tr class='mmt'&gt;&lt;td headers='icon'&gt;&lt;a href='https://www.alchemistcodedb.com/jp/card/ts-envyria-vettel-01'&gt;&lt;img src='resources/TS_ENVYRIA_VETTEL_01.png' title='在りし日の緋炎' /&gt;&lt;/a&gt;&lt;/td&gt;&lt;td headers='name'&gt;在りし日の緋炎&lt;/td&gt;&lt;td headers='rank'&gt;5&lt;/td&gt;&lt;td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class='groupName'&gt;緋炎騎士団&lt;/span&gt;&lt;img class='groupLogo' src='resources/ui/subgroup_hienkishi.png' title='緋炎騎士団' /&gt;&lt;/td&gt;&lt;td headers='score' id='m069'&gt;90&lt;/td&gt;&lt;td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O71" s="30" t="str">
        <f t="shared" si="10"/>
        <v>document.getElementById('m069').innerHTML = (b0*30+b1*30+b2*30) + (s0*60+s5*60);</v>
      </c>
      <c r="AP71" s="34" t="str">
        <f t="shared" si="11"/>
        <v>m069</v>
      </c>
      <c r="AQ71" s="6" t="str">
        <f>IF(T71="","",VLOOKUP(T71,List!N$2:O$7,2,FALSE)&amp;"*"&amp;U71&amp;IF(V71="","","+"&amp;VLOOKUP(V71,List!N$2:O$7,2,FALSE)&amp;"*"&amp;W71&amp;"-"&amp;VLOOKUP(T71,List!N$2:O$7,2,FALSE)&amp;"*"&amp;VLOOKUP(V71,List!N$2:O$7,2,FALSE)&amp;"*"&amp;MIN(U71,W71)))&amp;IF(Y71="","",IF(T71="","","+")&amp;VLOOKUP(Y71,List!P$2:Q$14,2,FALSE)&amp;"*"&amp;Z71&amp;IF(AA71="","","+"&amp;VLOOKUP(AA71,List!P$2:Q$13,2,FALSE)))</f>
        <v/>
      </c>
    </row>
    <row r="72" spans="1:43" s="3" customFormat="1" ht="37.200000000000003" customHeight="1" x14ac:dyDescent="0.3">
      <c r="A72" s="3" t="s">
        <v>651</v>
      </c>
      <c r="C72" s="6" t="s">
        <v>653</v>
      </c>
      <c r="D72" s="3">
        <v>5</v>
      </c>
      <c r="F72" s="6"/>
      <c r="G72" s="15" t="s">
        <v>42</v>
      </c>
      <c r="H72" s="8" t="s">
        <v>100</v>
      </c>
      <c r="I72" s="8"/>
      <c r="J72" s="4">
        <f t="shared" si="6"/>
        <v>80</v>
      </c>
      <c r="K72" s="2">
        <v>50</v>
      </c>
      <c r="L72" s="2">
        <v>0</v>
      </c>
      <c r="M72" s="2"/>
      <c r="N72" s="2">
        <f t="shared" si="7"/>
        <v>0</v>
      </c>
      <c r="O72" s="2"/>
      <c r="P72" s="2"/>
      <c r="Q72" s="2"/>
      <c r="R72" s="2"/>
      <c r="S72" s="7"/>
      <c r="X72" s="3">
        <f t="shared" si="9"/>
        <v>0</v>
      </c>
      <c r="Y72" s="3" t="s">
        <v>21</v>
      </c>
      <c r="Z72" s="8">
        <v>20</v>
      </c>
      <c r="AB72" s="4"/>
      <c r="AC72" s="5" t="s">
        <v>572</v>
      </c>
      <c r="AD72" s="3">
        <v>10</v>
      </c>
      <c r="AH72" s="3">
        <v>60</v>
      </c>
      <c r="AK72" s="4">
        <f t="shared" si="8"/>
        <v>60</v>
      </c>
      <c r="AM72" s="22"/>
      <c r="AN72" s="30" t="str">
        <f>"&lt;tr class='mmt"&amp;IF(E72="活動"," ev",IF(E72="限定"," ltd",""))&amp;IF(H72=""," groupless'","'")&amp;"&gt;&lt;td headers='icon'&gt;&lt;a href='https://www.alchemistcodedb.com/jp/card/"&amp;SUBSTITUTE(SUBSTITUTE(LOWER(A72),"_","-"),".png","")&amp;"'&gt;&lt;img src='resources/"&amp;A72&amp;"' title='"&amp;C72&amp;"' /&gt;&lt;/a&gt;&lt;/td&gt;&lt;td headers='name'&gt;"&amp;C72&amp;"&lt;/td&gt;&lt;td headers='rank'&gt;"&amp;D72&amp;"&lt;/td&gt;&lt;td headers='remark'&gt;"&amp;IF(E72="活動","&lt;span class='event'&gt;活動&lt;/span&gt;",IF(E72="限定","&lt;span class='limited'&gt;限定&lt;/span&gt;",""))&amp;"&lt;/td&gt;&lt;td headers='origin'&gt;&lt;span class='originName'&gt;"&amp;SUBSTITUTE(G72,CHAR(10),"&lt;br /&gt;")&amp;"&lt;/span&gt;&lt;img class='originLogo' src='resources/ui/"&amp;VLOOKUP(G72,List!F:H,2,FALSE)&amp;"'title='"&amp;SUBSTITUTE(G72,CHAR(10)," ")&amp;"' /&gt;&lt;/td&gt;&lt;td headers='group'&gt;"&amp;IF(H72="","","&lt;span class='groupName'&gt;"&amp;SUBSTITUTE(H72,CHAR(10)," ")&amp;IF(I72="","","&lt;br /&gt;"&amp;SUBSTITUTE(I72,CHAR(10)," "))&amp;"&lt;/span&gt;&lt;img class='groupLogo' src='resources/ui/"&amp;VLOOKUP(H72,List!K:L,2,FALSE)&amp;"' title='"&amp;SUBSTITUTE(H72,CHAR(10)," ")&amp;"' /&gt;")&amp;IF(I72="","","&lt;img class='groupLogo' src='resources/ui/"&amp;VLOOKUP(I72,List!K:L,2,FALSE)&amp;"' title='"&amp;SUBSTITUTE(I72,CHAR(10)," ")&amp;"' /&gt;")&amp;"&lt;/td&gt;&lt;td headers='score' id='"&amp;AP72&amp;"'&gt;"&amp;J72&amp;"&lt;/td&gt;&lt;td headers='HP'&gt;"&amp;K72&amp;"&lt;/td&gt;&lt;td headers='patk'&gt;"&amp;L72&amp;"&lt;/td&gt;&lt;td headers='matk'&gt;"&amp;M72&amp;"&lt;/td&gt;&lt;td headers='pdef'&gt;"&amp;O72&amp;"&lt;/td&gt;&lt;td headers='mdef'&gt;"&amp;P72&amp;"&lt;/td&gt;&lt;td headers='dex'&gt;"&amp;Q72&amp;"&lt;/td&gt;&lt;td headers='agi'&gt;"&amp;R72&amp;"&lt;/td&gt;&lt;td headers='luck'&gt;"&amp;S72&amp;"&lt;/td&gt;&lt;td headers='aType'&gt;"&amp;T72&amp;IF(V72="","","&lt;br /&gt;"&amp;V72)&amp; "&lt;/td&gt;&lt;td headers='a.bonus'&gt;"&amp;U72&amp;IF(W72="","","&lt;br /&gt;"&amp;W72)&amp;"&lt;/td&gt;&lt;td headers='special'&gt;"&amp;Y72&amp;IF(AA72="","","&lt;br /&gt;"&amp;AA72)&amp;"&lt;/td&gt;&lt;td headers='sp.bonus'&gt;"&amp;Z72&amp;IF(AB72="","","&lt;br /&gt;"&amp;AB72)&amp;"&lt;/td&gt;&lt;td headers='others'&gt;"&amp;AC72&amp;"&lt;/td&gt;&lt;td headers='sinA'&gt;"&amp;AD72&amp;"&lt;/td&gt;&lt;td headers='sinB'&gt;"&amp;AE72&amp;"&lt;/td&gt;&lt;td headers='sinC'&gt;"&amp;AF72&amp;"&lt;/td&gt;&lt;td headers='sinD'&gt;"&amp;AG72&amp;"&lt;/td&gt;&lt;td headers='sinE'&gt;"&amp;AH72&amp;"&lt;/td&gt;&lt;td headers='sinF'&gt;"&amp;AI72&amp;"&lt;/td&gt;&lt;td headers='sinG'&gt;"&amp;AJ72&amp;"&lt;/td&gt;&lt;/tr&gt;"</f>
        <v>&lt;tr class='mmt'&gt;&lt;td headers='icon'&gt;&lt;a href='https://www.alchemistcodedb.com/jp/card/ts-envyria-vettel-02'&gt;&lt;img src='resources/TS_ENVYRIA_VETTEL_02.png' title='陽光の未来に' /&gt;&lt;/a&gt;&lt;/td&gt;&lt;td headers='name'&gt;陽光の未来に&lt;/td&gt;&lt;td headers='rank'&gt;5&lt;/td&gt;&lt;td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class='groupName'&gt;緋炎騎士団&lt;/span&gt;&lt;img class='groupLogo' src='resources/ui/subgroup_hienkishi.png' title='緋炎騎士団' /&gt;&lt;/td&gt;&lt;td headers='score' id='m070'&gt;80&lt;/td&gt;&lt;td headers='HP'&gt;50&lt;/td&gt;&lt;td headers='patk'&gt;0&lt;/td&gt;&lt;td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headers='special'&gt;範囲&lt;/td&gt;&lt;td headers='sp.bonus'&gt;20&lt;/td&gt;&lt;td headers='others'&gt;範囲耐性&lt;/td&gt;&lt;td headers='sinA'&gt;10&lt;/td&gt;&lt;td headers='sinB'&gt;&lt;/td&gt;&lt;td headers='sinC'&gt;&lt;/td&gt;&lt;td headers='sinD'&gt;&lt;/td&gt;&lt;td headers='sinE'&gt;60&lt;/td&gt;&lt;td headers='sinF'&gt;&lt;/td&gt;&lt;td headers='sinG'&gt;&lt;/td&gt;&lt;/tr&gt;</v>
      </c>
      <c r="AO72" s="30" t="str">
        <f t="shared" si="10"/>
        <v>document.getElementById('m070').innerHTML = (b0*0+b1*0) + (s0*60+s1*10+s5*60)+ (ex13*20);</v>
      </c>
      <c r="AP72" s="34" t="str">
        <f t="shared" si="11"/>
        <v>m070</v>
      </c>
      <c r="AQ72" s="6" t="str">
        <f>IF(T72="","",VLOOKUP(T72,List!N$2:O$7,2,FALSE)&amp;"*"&amp;U72&amp;IF(V72="","","+"&amp;VLOOKUP(V72,List!N$2:O$7,2,FALSE)&amp;"*"&amp;W72&amp;"-"&amp;VLOOKUP(T72,List!N$2:O$7,2,FALSE)&amp;"*"&amp;VLOOKUP(V72,List!N$2:O$7,2,FALSE)&amp;"*"&amp;MIN(U72,W72)))&amp;IF(Y72="","",IF(T72="","","+")&amp;VLOOKUP(Y72,List!P$2:Q$14,2,FALSE)&amp;"*"&amp;Z72&amp;IF(AA72="","","+"&amp;VLOOKUP(AA72,List!P$2:Q$13,2,FALSE)))</f>
        <v>ex13*20</v>
      </c>
    </row>
    <row r="73" spans="1:43" s="3" customFormat="1" ht="37.200000000000003" customHeight="1" x14ac:dyDescent="0.3">
      <c r="A73" s="3" t="s">
        <v>145</v>
      </c>
      <c r="C73" s="6" t="s">
        <v>146</v>
      </c>
      <c r="D73" s="3">
        <v>5</v>
      </c>
      <c r="F73" s="6"/>
      <c r="G73" s="15" t="s">
        <v>42</v>
      </c>
      <c r="H73" s="8" t="s">
        <v>100</v>
      </c>
      <c r="I73" s="8"/>
      <c r="J73" s="4">
        <f t="shared" si="6"/>
        <v>60</v>
      </c>
      <c r="K73" s="2">
        <v>30</v>
      </c>
      <c r="L73" s="2">
        <v>30</v>
      </c>
      <c r="M73" s="2">
        <v>20</v>
      </c>
      <c r="N73" s="2">
        <f t="shared" si="7"/>
        <v>30</v>
      </c>
      <c r="O73" s="2"/>
      <c r="P73" s="2"/>
      <c r="Q73" s="2"/>
      <c r="R73" s="2"/>
      <c r="S73" s="7"/>
      <c r="X73" s="3">
        <f t="shared" si="9"/>
        <v>0</v>
      </c>
      <c r="Z73" s="8"/>
      <c r="AB73" s="4"/>
      <c r="AC73" s="5" t="s">
        <v>543</v>
      </c>
      <c r="AH73" s="3">
        <v>30</v>
      </c>
      <c r="AI73" s="3">
        <v>30</v>
      </c>
      <c r="AK73" s="4">
        <f t="shared" si="8"/>
        <v>30</v>
      </c>
      <c r="AM73" s="22"/>
      <c r="AN73" s="30" t="str">
        <f>"&lt;tr class='mmt"&amp;IF(E73="活動"," ev",IF(E73="限定"," ltd",""))&amp;IF(H73=""," groupless'","'")&amp;"&gt;&lt;td headers='icon'&gt;&lt;a href='https://www.alchemistcodedb.com/jp/card/"&amp;SUBSTITUTE(SUBSTITUTE(LOWER(A73),"_","-"),".png","")&amp;"'&gt;&lt;img src='resources/"&amp;A73&amp;"' title='"&amp;C73&amp;"' /&gt;&lt;/a&gt;&lt;/td&gt;&lt;td headers='name'&gt;"&amp;C73&amp;"&lt;/td&gt;&lt;td headers='rank'&gt;"&amp;D73&amp;"&lt;/td&gt;&lt;td headers='remark'&gt;"&amp;IF(E73="活動","&lt;span class='event'&gt;活動&lt;/span&gt;",IF(E73="限定","&lt;span class='limited'&gt;限定&lt;/span&gt;",""))&amp;"&lt;/td&gt;&lt;td headers='origin'&gt;&lt;span class='originName'&gt;"&amp;SUBSTITUTE(G73,CHAR(10),"&lt;br /&gt;")&amp;"&lt;/span&gt;&lt;img class='originLogo' src='resources/ui/"&amp;VLOOKUP(G73,List!F:H,2,FALSE)&amp;"'title='"&amp;SUBSTITUTE(G73,CHAR(10)," ")&amp;"' /&gt;&lt;/td&gt;&lt;td headers='group'&gt;"&amp;IF(H73="","","&lt;span class='groupName'&gt;"&amp;SUBSTITUTE(H73,CHAR(10)," ")&amp;IF(I73="","","&lt;br /&gt;"&amp;SUBSTITUTE(I73,CHAR(10)," "))&amp;"&lt;/span&gt;&lt;img class='groupLogo' src='resources/ui/"&amp;VLOOKUP(H73,List!K:L,2,FALSE)&amp;"' title='"&amp;SUBSTITUTE(H73,CHAR(10)," ")&amp;"' /&gt;")&amp;IF(I73="","","&lt;img class='groupLogo' src='resources/ui/"&amp;VLOOKUP(I73,List!K:L,2,FALSE)&amp;"' title='"&amp;SUBSTITUTE(I73,CHAR(10)," ")&amp;"' /&gt;")&amp;"&lt;/td&gt;&lt;td headers='score' id='"&amp;AP73&amp;"'&gt;"&amp;J73&amp;"&lt;/td&gt;&lt;td headers='HP'&gt;"&amp;K73&amp;"&lt;/td&gt;&lt;td headers='patk'&gt;"&amp;L73&amp;"&lt;/td&gt;&lt;td headers='matk'&gt;"&amp;M73&amp;"&lt;/td&gt;&lt;td headers='pdef'&gt;"&amp;O73&amp;"&lt;/td&gt;&lt;td headers='mdef'&gt;"&amp;P73&amp;"&lt;/td&gt;&lt;td headers='dex'&gt;"&amp;Q73&amp;"&lt;/td&gt;&lt;td headers='agi'&gt;"&amp;R73&amp;"&lt;/td&gt;&lt;td headers='luck'&gt;"&amp;S73&amp;"&lt;/td&gt;&lt;td headers='aType'&gt;"&amp;T73&amp;IF(V73="","","&lt;br /&gt;"&amp;V73)&amp; "&lt;/td&gt;&lt;td headers='a.bonus'&gt;"&amp;U73&amp;IF(W73="","","&lt;br /&gt;"&amp;W73)&amp;"&lt;/td&gt;&lt;td headers='special'&gt;"&amp;Y73&amp;IF(AA73="","","&lt;br /&gt;"&amp;AA73)&amp;"&lt;/td&gt;&lt;td headers='sp.bonus'&gt;"&amp;Z73&amp;IF(AB73="","","&lt;br /&gt;"&amp;AB73)&amp;"&lt;/td&gt;&lt;td headers='others'&gt;"&amp;AC73&amp;"&lt;/td&gt;&lt;td headers='sinA'&gt;"&amp;AD73&amp;"&lt;/td&gt;&lt;td headers='sinB'&gt;"&amp;AE73&amp;"&lt;/td&gt;&lt;td headers='sinC'&gt;"&amp;AF73&amp;"&lt;/td&gt;&lt;td headers='sinD'&gt;"&amp;AG73&amp;"&lt;/td&gt;&lt;td headers='sinE'&gt;"&amp;AH73&amp;"&lt;/td&gt;&lt;td headers='sinF'&gt;"&amp;AI73&amp;"&lt;/td&gt;&lt;td headers='sinG'&gt;"&amp;AJ73&amp;"&lt;/td&gt;&lt;/tr&gt;"</f>
        <v>&lt;tr class='mmt'&gt;&lt;td headers='icon'&gt;&lt;a href='https://www.alchemistcodedb.com/jp/card/ts-envyria-victor-01'&gt;&lt;img src='resources/TS_ENVYRIA_VICTOR_01.png' title='スタディオーダー' /&gt;&lt;/a&gt;&lt;/td&gt;&lt;td headers='name'&gt;スタディオーダー&lt;/td&gt;&lt;td headers='rank'&gt;5&lt;/td&gt;&lt;td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class='groupName'&gt;緋炎騎士団&lt;/span&gt;&lt;img class='groupLogo' src='resources/ui/subgroup_hienkishi.png' title='緋炎騎士団' /&gt;&lt;/td&gt;&lt;td headers='score' id='m071'&gt;60&lt;/td&gt;&lt;td headers='HP'&gt;30&lt;/td&gt;&lt;td headers='patk'&gt;30&lt;/td&gt;&lt;td headers='matk'&gt;20&lt;/td&gt;&lt;td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O73" s="30" t="str">
        <f t="shared" si="10"/>
        <v>document.getElementById('m071').innerHTML = (b0*30+b1*30+b2*20) + (s0*30+s5*30+s6*30);</v>
      </c>
      <c r="AP73" s="34" t="str">
        <f t="shared" si="11"/>
        <v>m071</v>
      </c>
      <c r="AQ73" s="6" t="str">
        <f>IF(T73="","",VLOOKUP(T73,List!N$2:O$7,2,FALSE)&amp;"*"&amp;U73&amp;IF(V73="","","+"&amp;VLOOKUP(V73,List!N$2:O$7,2,FALSE)&amp;"*"&amp;W73&amp;"-"&amp;VLOOKUP(T73,List!N$2:O$7,2,FALSE)&amp;"*"&amp;VLOOKUP(V73,List!N$2:O$7,2,FALSE)&amp;"*"&amp;MIN(U73,W73)))&amp;IF(Y73="","",IF(T73="","","+")&amp;VLOOKUP(Y73,List!P$2:Q$14,2,FALSE)&amp;"*"&amp;Z73&amp;IF(AA73="","","+"&amp;VLOOKUP(AA73,List!P$2:Q$13,2,FALSE)))</f>
        <v/>
      </c>
    </row>
    <row r="74" spans="1:43" s="3" customFormat="1" ht="37.200000000000003" customHeight="1" x14ac:dyDescent="0.3">
      <c r="A74" s="3" t="s">
        <v>147</v>
      </c>
      <c r="C74" s="6" t="s">
        <v>148</v>
      </c>
      <c r="D74" s="3">
        <v>5</v>
      </c>
      <c r="F74" s="6"/>
      <c r="G74" s="15" t="s">
        <v>42</v>
      </c>
      <c r="H74" s="8" t="s">
        <v>68</v>
      </c>
      <c r="I74" s="8"/>
      <c r="J74" s="4">
        <f t="shared" si="6"/>
        <v>90</v>
      </c>
      <c r="K74" s="2">
        <v>40</v>
      </c>
      <c r="L74" s="2">
        <v>30</v>
      </c>
      <c r="M74" s="2">
        <v>30</v>
      </c>
      <c r="N74" s="2">
        <f t="shared" si="7"/>
        <v>30</v>
      </c>
      <c r="O74" s="2"/>
      <c r="P74" s="2"/>
      <c r="Q74" s="2"/>
      <c r="R74" s="2"/>
      <c r="S74" s="7"/>
      <c r="X74" s="3">
        <f t="shared" si="9"/>
        <v>0</v>
      </c>
      <c r="Z74" s="8"/>
      <c r="AB74" s="4"/>
      <c r="AC74" s="5"/>
      <c r="AI74" s="3">
        <v>60</v>
      </c>
      <c r="AK74" s="4">
        <f t="shared" si="8"/>
        <v>60</v>
      </c>
      <c r="AM74" s="22"/>
      <c r="AN74" s="30" t="str">
        <f>"&lt;tr class='mmt"&amp;IF(E74="活動"," ev",IF(E74="限定"," ltd",""))&amp;IF(H74=""," groupless'","'")&amp;"&gt;&lt;td headers='icon'&gt;&lt;a href='https://www.alchemistcodedb.com/jp/card/"&amp;SUBSTITUTE(SUBSTITUTE(LOWER(A74),"_","-"),".png","")&amp;"'&gt;&lt;img src='resources/"&amp;A74&amp;"' title='"&amp;C74&amp;"' /&gt;&lt;/a&gt;&lt;/td&gt;&lt;td headers='name'&gt;"&amp;C74&amp;"&lt;/td&gt;&lt;td headers='rank'&gt;"&amp;D74&amp;"&lt;/td&gt;&lt;td headers='remark'&gt;"&amp;IF(E74="活動","&lt;span class='event'&gt;活動&lt;/span&gt;",IF(E74="限定","&lt;span class='limited'&gt;限定&lt;/span&gt;",""))&amp;"&lt;/td&gt;&lt;td headers='origin'&gt;&lt;span class='originName'&gt;"&amp;SUBSTITUTE(G74,CHAR(10),"&lt;br /&gt;")&amp;"&lt;/span&gt;&lt;img class='originLogo' src='resources/ui/"&amp;VLOOKUP(G74,List!F:H,2,FALSE)&amp;"'title='"&amp;SUBSTITUTE(G74,CHAR(10)," ")&amp;"' /&gt;&lt;/td&gt;&lt;td headers='group'&gt;"&amp;IF(H74="","","&lt;span class='groupName'&gt;"&amp;SUBSTITUTE(H74,CHAR(10)," ")&amp;IF(I74="","","&lt;br /&gt;"&amp;SUBSTITUTE(I74,CHAR(10)," "))&amp;"&lt;/span&gt;&lt;img class='groupLogo' src='resources/ui/"&amp;VLOOKUP(H74,List!K:L,2,FALSE)&amp;"' title='"&amp;SUBSTITUTE(H74,CHAR(10)," ")&amp;"' /&gt;")&amp;IF(I74="","","&lt;img class='groupLogo' src='resources/ui/"&amp;VLOOKUP(I74,List!K:L,2,FALSE)&amp;"' title='"&amp;SUBSTITUTE(I74,CHAR(10)," ")&amp;"' /&gt;")&amp;"&lt;/td&gt;&lt;td headers='score' id='"&amp;AP74&amp;"'&gt;"&amp;J74&amp;"&lt;/td&gt;&lt;td headers='HP'&gt;"&amp;K74&amp;"&lt;/td&gt;&lt;td headers='patk'&gt;"&amp;L74&amp;"&lt;/td&gt;&lt;td headers='matk'&gt;"&amp;M74&amp;"&lt;/td&gt;&lt;td headers='pdef'&gt;"&amp;O74&amp;"&lt;/td&gt;&lt;td headers='mdef'&gt;"&amp;P74&amp;"&lt;/td&gt;&lt;td headers='dex'&gt;"&amp;Q74&amp;"&lt;/td&gt;&lt;td headers='agi'&gt;"&amp;R74&amp;"&lt;/td&gt;&lt;td headers='luck'&gt;"&amp;S74&amp;"&lt;/td&gt;&lt;td headers='aType'&gt;"&amp;T74&amp;IF(V74="","","&lt;br /&gt;"&amp;V74)&amp; "&lt;/td&gt;&lt;td headers='a.bonus'&gt;"&amp;U74&amp;IF(W74="","","&lt;br /&gt;"&amp;W74)&amp;"&lt;/td&gt;&lt;td headers='special'&gt;"&amp;Y74&amp;IF(AA74="","","&lt;br /&gt;"&amp;AA74)&amp;"&lt;/td&gt;&lt;td headers='sp.bonus'&gt;"&amp;Z74&amp;IF(AB74="","","&lt;br /&gt;"&amp;AB74)&amp;"&lt;/td&gt;&lt;td headers='others'&gt;"&amp;AC74&amp;"&lt;/td&gt;&lt;td headers='sinA'&gt;"&amp;AD74&amp;"&lt;/td&gt;&lt;td headers='sinB'&gt;"&amp;AE74&amp;"&lt;/td&gt;&lt;td headers='sinC'&gt;"&amp;AF74&amp;"&lt;/td&gt;&lt;td headers='sinD'&gt;"&amp;AG74&amp;"&lt;/td&gt;&lt;td headers='sinE'&gt;"&amp;AH74&amp;"&lt;/td&gt;&lt;td headers='sinF'&gt;"&amp;AI74&amp;"&lt;/td&gt;&lt;td headers='sinG'&gt;"&amp;AJ74&amp;"&lt;/td&gt;&lt;/tr&gt;"</f>
        <v>&lt;tr class='mmt'&gt;&lt;td headers='icon'&gt;&lt;a href='https://www.alchemistcodedb.com/jp/card/ts-envyria-zayin-01'&gt;&lt;img src='resources/TS_ENVYRIA_ZAYIN_01.png' title='大陸の正義、ここに在り' /&gt;&lt;/a&gt;&lt;/td&gt;&lt;td headers='name'&gt;大陸の正義、ここに在り&lt;/td&gt;&lt;td headers='rank'&gt;5&lt;/td&gt;&lt;td headers='remark'&gt;&lt;/td&gt;&lt;td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id='m072'&gt;90&lt;/td&gt;&lt;td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O74" s="30" t="str">
        <f t="shared" si="10"/>
        <v>document.getElementById('m072').innerHTML = (b0*30+b1*30+b2*30) + (s0*60+s6*60);</v>
      </c>
      <c r="AP74" s="34" t="str">
        <f t="shared" si="11"/>
        <v>m072</v>
      </c>
      <c r="AQ74" s="6" t="str">
        <f>IF(T74="","",VLOOKUP(T74,List!N$2:O$7,2,FALSE)&amp;"*"&amp;U74&amp;IF(V74="","","+"&amp;VLOOKUP(V74,List!N$2:O$7,2,FALSE)&amp;"*"&amp;W74&amp;"-"&amp;VLOOKUP(T74,List!N$2:O$7,2,FALSE)&amp;"*"&amp;VLOOKUP(V74,List!N$2:O$7,2,FALSE)&amp;"*"&amp;MIN(U74,W74)))&amp;IF(Y74="","",IF(T74="","","+")&amp;VLOOKUP(Y74,List!P$2:Q$14,2,FALSE)&amp;"*"&amp;Z74&amp;IF(AA74="","","+"&amp;VLOOKUP(AA74,List!P$2:Q$13,2,FALSE)))</f>
        <v/>
      </c>
    </row>
    <row r="75" spans="1:43" s="3" customFormat="1" ht="37.200000000000003" customHeight="1" x14ac:dyDescent="0.3">
      <c r="A75" s="3" t="s">
        <v>149</v>
      </c>
      <c r="C75" s="6" t="s">
        <v>150</v>
      </c>
      <c r="D75" s="3">
        <v>5</v>
      </c>
      <c r="E75" s="3" t="s">
        <v>39</v>
      </c>
      <c r="F75" s="6"/>
      <c r="G75" s="15" t="s">
        <v>42</v>
      </c>
      <c r="H75" s="8" t="s">
        <v>68</v>
      </c>
      <c r="I75" s="8"/>
      <c r="J75" s="4">
        <f t="shared" si="6"/>
        <v>80</v>
      </c>
      <c r="K75" s="2">
        <v>40</v>
      </c>
      <c r="L75" s="2">
        <v>50</v>
      </c>
      <c r="M75" s="2"/>
      <c r="N75" s="2">
        <f t="shared" si="7"/>
        <v>50</v>
      </c>
      <c r="O75" s="2">
        <v>25</v>
      </c>
      <c r="P75" s="2">
        <v>25</v>
      </c>
      <c r="Q75" s="2"/>
      <c r="R75" s="2"/>
      <c r="S75" s="7"/>
      <c r="X75" s="3">
        <f t="shared" si="9"/>
        <v>0</v>
      </c>
      <c r="Z75" s="8"/>
      <c r="AB75" s="4"/>
      <c r="AC75" s="5"/>
      <c r="AD75" s="3">
        <v>30</v>
      </c>
      <c r="AI75" s="3">
        <v>30</v>
      </c>
      <c r="AK75" s="4">
        <f t="shared" si="8"/>
        <v>30</v>
      </c>
      <c r="AM75" s="22"/>
      <c r="AN75" s="30" t="str">
        <f>"&lt;tr class='mmt"&amp;IF(E75="活動"," ev",IF(E75="限定"," ltd",""))&amp;IF(H75=""," groupless'","'")&amp;"&gt;&lt;td headers='icon'&gt;&lt;a href='https://www.alchemistcodedb.com/jp/card/"&amp;SUBSTITUTE(SUBSTITUTE(LOWER(A75),"_","-"),".png","")&amp;"'&gt;&lt;img src='resources/"&amp;A75&amp;"' title='"&amp;C75&amp;"' /&gt;&lt;/a&gt;&lt;/td&gt;&lt;td headers='name'&gt;"&amp;C75&amp;"&lt;/td&gt;&lt;td headers='rank'&gt;"&amp;D75&amp;"&lt;/td&gt;&lt;td headers='remark'&gt;"&amp;IF(E75="活動","&lt;span class='event'&gt;活動&lt;/span&gt;",IF(E75="限定","&lt;span class='limited'&gt;限定&lt;/span&gt;",""))&amp;"&lt;/td&gt;&lt;td headers='origin'&gt;&lt;span class='originName'&gt;"&amp;SUBSTITUTE(G75,CHAR(10),"&lt;br /&gt;")&amp;"&lt;/span&gt;&lt;img class='originLogo' src='resources/ui/"&amp;VLOOKUP(G75,List!F:H,2,FALSE)&amp;"'title='"&amp;SUBSTITUTE(G75,CHAR(10)," ")&amp;"' /&gt;&lt;/td&gt;&lt;td headers='group'&gt;"&amp;IF(H75="","","&lt;span class='groupName'&gt;"&amp;SUBSTITUTE(H75,CHAR(10)," ")&amp;IF(I75="","","&lt;br /&gt;"&amp;SUBSTITUTE(I75,CHAR(10)," "))&amp;"&lt;/span&gt;&lt;img class='groupLogo' src='resources/ui/"&amp;VLOOKUP(H75,List!K:L,2,FALSE)&amp;"' title='"&amp;SUBSTITUTE(H75,CHAR(10)," ")&amp;"' /&gt;")&amp;IF(I75="","","&lt;img class='groupLogo' src='resources/ui/"&amp;VLOOKUP(I75,List!K:L,2,FALSE)&amp;"' title='"&amp;SUBSTITUTE(I75,CHAR(10)," ")&amp;"' /&gt;")&amp;"&lt;/td&gt;&lt;td headers='score' id='"&amp;AP75&amp;"'&gt;"&amp;J75&amp;"&lt;/td&gt;&lt;td headers='HP'&gt;"&amp;K75&amp;"&lt;/td&gt;&lt;td headers='patk'&gt;"&amp;L75&amp;"&lt;/td&gt;&lt;td headers='matk'&gt;"&amp;M75&amp;"&lt;/td&gt;&lt;td headers='pdef'&gt;"&amp;O75&amp;"&lt;/td&gt;&lt;td headers='mdef'&gt;"&amp;P75&amp;"&lt;/td&gt;&lt;td headers='dex'&gt;"&amp;Q75&amp;"&lt;/td&gt;&lt;td headers='agi'&gt;"&amp;R75&amp;"&lt;/td&gt;&lt;td headers='luck'&gt;"&amp;S75&amp;"&lt;/td&gt;&lt;td headers='aType'&gt;"&amp;T75&amp;IF(V75="","","&lt;br /&gt;"&amp;V75)&amp; "&lt;/td&gt;&lt;td headers='a.bonus'&gt;"&amp;U75&amp;IF(W75="","","&lt;br /&gt;"&amp;W75)&amp;"&lt;/td&gt;&lt;td headers='special'&gt;"&amp;Y75&amp;IF(AA75="","","&lt;br /&gt;"&amp;AA75)&amp;"&lt;/td&gt;&lt;td headers='sp.bonus'&gt;"&amp;Z75&amp;IF(AB75="","","&lt;br /&gt;"&amp;AB75)&amp;"&lt;/td&gt;&lt;td headers='others'&gt;"&amp;AC75&amp;"&lt;/td&gt;&lt;td headers='sinA'&gt;"&amp;AD75&amp;"&lt;/td&gt;&lt;td headers='sinB'&gt;"&amp;AE75&amp;"&lt;/td&gt;&lt;td headers='sinC'&gt;"&amp;AF75&amp;"&lt;/td&gt;&lt;td headers='sinD'&gt;"&amp;AG75&amp;"&lt;/td&gt;&lt;td headers='sinE'&gt;"&amp;AH75&amp;"&lt;/td&gt;&lt;td headers='sinF'&gt;"&amp;AI75&amp;"&lt;/td&gt;&lt;td headers='sinG'&gt;"&amp;AJ75&amp;"&lt;/td&gt;&lt;/tr&gt;"</f>
        <v>&lt;tr class='mmt ltd'&gt;&lt;td headers='icon'&gt;&lt;a href='https://www.alchemistcodedb.com/jp/card/ts-envyria-zayin-02'&gt;&lt;img src='resources/TS_ENVYRIA_ZAYIN_02.png' title='笑顔の先に望む世界' /&gt;&lt;/a&gt;&lt;/td&gt;&lt;td headers='name'&gt;笑顔の先に望む世界&lt;/td&gt;&lt;td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id='m073'&gt;80&lt;/td&gt;&lt;td headers='HP'&gt;40&lt;/td&gt;&lt;td headers='patk'&gt;50&lt;/td&gt;&lt;td headers='matk'&gt;&lt;/td&gt;&lt;td headers='pdef'&gt;25&lt;/td&gt;&lt;td headers='mdef'&gt;25&lt;/td&gt;&lt;td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O75" s="30" t="str">
        <f t="shared" si="10"/>
        <v>document.getElementById('m073').innerHTML = (b0*50+b1*50) + (s0*30+s1*30+s6*30);</v>
      </c>
      <c r="AP75" s="34" t="str">
        <f t="shared" si="11"/>
        <v>m073</v>
      </c>
      <c r="AQ75" s="6" t="str">
        <f>IF(T75="","",VLOOKUP(T75,List!N$2:O$7,2,FALSE)&amp;"*"&amp;U75&amp;IF(V75="","","+"&amp;VLOOKUP(V75,List!N$2:O$7,2,FALSE)&amp;"*"&amp;W75&amp;"-"&amp;VLOOKUP(T75,List!N$2:O$7,2,FALSE)&amp;"*"&amp;VLOOKUP(V75,List!N$2:O$7,2,FALSE)&amp;"*"&amp;MIN(U75,W75)))&amp;IF(Y75="","",IF(T75="","","+")&amp;VLOOKUP(Y75,List!P$2:Q$14,2,FALSE)&amp;"*"&amp;Z75&amp;IF(AA75="","","+"&amp;VLOOKUP(AA75,List!P$2:Q$13,2,FALSE)))</f>
        <v/>
      </c>
    </row>
    <row r="76" spans="1:43" s="3" customFormat="1" ht="37.200000000000003" customHeight="1" x14ac:dyDescent="0.3">
      <c r="A76" s="3" t="s">
        <v>654</v>
      </c>
      <c r="C76" s="6" t="s">
        <v>655</v>
      </c>
      <c r="D76" s="3">
        <v>5</v>
      </c>
      <c r="E76" s="3" t="s">
        <v>39</v>
      </c>
      <c r="F76" s="6"/>
      <c r="G76" s="15" t="s">
        <v>42</v>
      </c>
      <c r="H76" s="8" t="s">
        <v>68</v>
      </c>
      <c r="I76" s="8"/>
      <c r="J76" s="4">
        <f t="shared" si="6"/>
        <v>80</v>
      </c>
      <c r="K76" s="2">
        <v>50</v>
      </c>
      <c r="L76" s="2"/>
      <c r="M76" s="2"/>
      <c r="N76" s="2">
        <f t="shared" si="7"/>
        <v>0</v>
      </c>
      <c r="O76" s="2"/>
      <c r="P76" s="2"/>
      <c r="Q76" s="2"/>
      <c r="R76" s="2"/>
      <c r="S76" s="7"/>
      <c r="T76" s="3" t="s">
        <v>14</v>
      </c>
      <c r="U76" s="3">
        <v>30</v>
      </c>
      <c r="X76" s="3">
        <f t="shared" si="9"/>
        <v>30</v>
      </c>
      <c r="Y76" s="3" t="s">
        <v>475</v>
      </c>
      <c r="Z76" s="8">
        <v>20</v>
      </c>
      <c r="AB76" s="4"/>
      <c r="AC76" s="5"/>
      <c r="AD76" s="3">
        <v>30</v>
      </c>
      <c r="AI76" s="3">
        <v>30</v>
      </c>
      <c r="AK76" s="4">
        <f t="shared" si="8"/>
        <v>30</v>
      </c>
      <c r="AM76" s="22"/>
      <c r="AN76" s="30" t="str">
        <f>"&lt;tr class='mmt"&amp;IF(E76="活動"," ev",IF(E76="限定"," ltd",""))&amp;IF(H76=""," groupless'","'")&amp;"&gt;&lt;td headers='icon'&gt;&lt;a href='https://www.alchemistcodedb.com/jp/card/"&amp;SUBSTITUTE(SUBSTITUTE(LOWER(A76),"_","-"),".png","")&amp;"'&gt;&lt;img src='resources/"&amp;A76&amp;"' title='"&amp;C76&amp;"' /&gt;&lt;/a&gt;&lt;/td&gt;&lt;td headers='name'&gt;"&amp;C76&amp;"&lt;/td&gt;&lt;td headers='rank'&gt;"&amp;D76&amp;"&lt;/td&gt;&lt;td headers='remark'&gt;"&amp;IF(E76="活動","&lt;span class='event'&gt;活動&lt;/span&gt;",IF(E76="限定","&lt;span class='limited'&gt;限定&lt;/span&gt;",""))&amp;"&lt;/td&gt;&lt;td headers='origin'&gt;&lt;span class='originName'&gt;"&amp;SUBSTITUTE(G76,CHAR(10),"&lt;br /&gt;")&amp;"&lt;/span&gt;&lt;img class='originLogo' src='resources/ui/"&amp;VLOOKUP(G76,List!F:H,2,FALSE)&amp;"'title='"&amp;SUBSTITUTE(G76,CHAR(10)," ")&amp;"' /&gt;&lt;/td&gt;&lt;td headers='group'&gt;"&amp;IF(H76="","","&lt;span class='groupName'&gt;"&amp;SUBSTITUTE(H76,CHAR(10)," ")&amp;IF(I76="","","&lt;br /&gt;"&amp;SUBSTITUTE(I76,CHAR(10)," "))&amp;"&lt;/span&gt;&lt;img class='groupLogo' src='resources/ui/"&amp;VLOOKUP(H76,List!K:L,2,FALSE)&amp;"' title='"&amp;SUBSTITUTE(H76,CHAR(10)," ")&amp;"' /&gt;")&amp;IF(I76="","","&lt;img class='groupLogo' src='resources/ui/"&amp;VLOOKUP(I76,List!K:L,2,FALSE)&amp;"' title='"&amp;SUBSTITUTE(I76,CHAR(10)," ")&amp;"' /&gt;")&amp;"&lt;/td&gt;&lt;td headers='score' id='"&amp;AP76&amp;"'&gt;"&amp;J76&amp;"&lt;/td&gt;&lt;td headers='HP'&gt;"&amp;K76&amp;"&lt;/td&gt;&lt;td headers='patk'&gt;"&amp;L76&amp;"&lt;/td&gt;&lt;td headers='matk'&gt;"&amp;M76&amp;"&lt;/td&gt;&lt;td headers='pdef'&gt;"&amp;O76&amp;"&lt;/td&gt;&lt;td headers='mdef'&gt;"&amp;P76&amp;"&lt;/td&gt;&lt;td headers='dex'&gt;"&amp;Q76&amp;"&lt;/td&gt;&lt;td headers='agi'&gt;"&amp;R76&amp;"&lt;/td&gt;&lt;td headers='luck'&gt;"&amp;S76&amp;"&lt;/td&gt;&lt;td headers='aType'&gt;"&amp;T76&amp;IF(V76="","","&lt;br /&gt;"&amp;V76)&amp; "&lt;/td&gt;&lt;td headers='a.bonus'&gt;"&amp;U76&amp;IF(W76="","","&lt;br /&gt;"&amp;W76)&amp;"&lt;/td&gt;&lt;td headers='special'&gt;"&amp;Y76&amp;IF(AA76="","","&lt;br /&gt;"&amp;AA76)&amp;"&lt;/td&gt;&lt;td headers='sp.bonus'&gt;"&amp;Z76&amp;IF(AB76="","","&lt;br /&gt;"&amp;AB76)&amp;"&lt;/td&gt;&lt;td headers='others'&gt;"&amp;AC76&amp;"&lt;/td&gt;&lt;td headers='sinA'&gt;"&amp;AD76&amp;"&lt;/td&gt;&lt;td headers='sinB'&gt;"&amp;AE76&amp;"&lt;/td&gt;&lt;td headers='sinC'&gt;"&amp;AF76&amp;"&lt;/td&gt;&lt;td headers='sinD'&gt;"&amp;AG76&amp;"&lt;/td&gt;&lt;td headers='sinE'&gt;"&amp;AH76&amp;"&lt;/td&gt;&lt;td headers='sinF'&gt;"&amp;AI76&amp;"&lt;/td&gt;&lt;td headers='sinG'&gt;"&amp;AJ76&amp;"&lt;/td&gt;&lt;/tr&gt;"</f>
        <v>&lt;tr class='mmt ltd'&gt;&lt;td headers='icon'&gt;&lt;a href='https://www.alchemistcodedb.com/jp/card/ts-envyria-zayin-03'&gt;&lt;img src='resources/TS_ENVYRIA_ZAYIN_03.png' title='絶対正義の再臨' /&gt;&lt;/a&gt;&lt;/td&gt;&lt;td headers='name'&gt;絶対正義の再臨&lt;/td&gt;&lt;td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id='m074'&gt;80&lt;/td&gt;&lt;td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headers='a.bonus'&gt;30&lt;/td&gt;&lt;td headers='special'&gt;闇属性&lt;/td&gt;&lt;td headers='sp.bonus'&gt;20&lt;/td&gt;&lt;td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O76" s="30" t="str">
        <f t="shared" si="10"/>
        <v>document.getElementById('m074').innerHTML = (b0*0) + (s0*30+s1*30+s6*30)+ (ex01*30+ex11*20);</v>
      </c>
      <c r="AP76" s="34" t="str">
        <f t="shared" si="11"/>
        <v>m074</v>
      </c>
      <c r="AQ76" s="6" t="str">
        <f>IF(T76="","",VLOOKUP(T76,List!N$2:O$7,2,FALSE)&amp;"*"&amp;U76&amp;IF(V76="","","+"&amp;VLOOKUP(V76,List!N$2:O$7,2,FALSE)&amp;"*"&amp;W76&amp;"-"&amp;VLOOKUP(T76,List!N$2:O$7,2,FALSE)&amp;"*"&amp;VLOOKUP(V76,List!N$2:O$7,2,FALSE)&amp;"*"&amp;MIN(U76,W76)))&amp;IF(Y76="","",IF(T76="","","+")&amp;VLOOKUP(Y76,List!P$2:Q$14,2,FALSE)&amp;"*"&amp;Z76&amp;IF(AA76="","","+"&amp;VLOOKUP(AA76,List!P$2:Q$13,2,FALSE)))</f>
        <v>ex01*30+ex11*20</v>
      </c>
    </row>
    <row r="77" spans="1:43" s="3" customFormat="1" ht="37.200000000000003" customHeight="1" x14ac:dyDescent="0.3">
      <c r="A77" s="3" t="s">
        <v>151</v>
      </c>
      <c r="C77" s="6" t="s">
        <v>455</v>
      </c>
      <c r="D77" s="3">
        <v>5</v>
      </c>
      <c r="E77" s="3" t="s">
        <v>35</v>
      </c>
      <c r="F77" s="6"/>
      <c r="G77" s="14" t="s">
        <v>36</v>
      </c>
      <c r="H77" s="8"/>
      <c r="I77" s="8"/>
      <c r="J77" s="4">
        <f t="shared" si="6"/>
        <v>0</v>
      </c>
      <c r="K77" s="2"/>
      <c r="L77" s="2"/>
      <c r="M77" s="2"/>
      <c r="N77" s="2">
        <f t="shared" si="7"/>
        <v>0</v>
      </c>
      <c r="O77" s="2"/>
      <c r="P77" s="2"/>
      <c r="Q77" s="2"/>
      <c r="R77" s="2"/>
      <c r="S77" s="7"/>
      <c r="X77" s="3">
        <f t="shared" si="9"/>
        <v>0</v>
      </c>
      <c r="Z77" s="8"/>
      <c r="AB77" s="4"/>
      <c r="AC77" s="5"/>
      <c r="AK77" s="4">
        <f t="shared" si="8"/>
        <v>0</v>
      </c>
      <c r="AM77" s="22"/>
      <c r="AN77" s="30" t="str">
        <f>"&lt;tr class='mmt"&amp;IF(E77="活動"," ev",IF(E77="限定"," ltd",""))&amp;IF(H77=""," groupless'","'")&amp;"&gt;&lt;td headers='icon'&gt;&lt;a href='https://www.alchemistcodedb.com/jp/card/"&amp;SUBSTITUTE(SUBSTITUTE(LOWER(A77),"_","-"),".png","")&amp;"'&gt;&lt;img src='resources/"&amp;A77&amp;"' title='"&amp;C77&amp;"' /&gt;&lt;/a&gt;&lt;/td&gt;&lt;td headers='name'&gt;"&amp;C77&amp;"&lt;/td&gt;&lt;td headers='rank'&gt;"&amp;D77&amp;"&lt;/td&gt;&lt;td headers='remark'&gt;"&amp;IF(E77="活動","&lt;span class='event'&gt;活動&lt;/span&gt;",IF(E77="限定","&lt;span class='limited'&gt;限定&lt;/span&gt;",""))&amp;"&lt;/td&gt;&lt;td headers='origin'&gt;&lt;span class='originName'&gt;"&amp;SUBSTITUTE(G77,CHAR(10),"&lt;br /&gt;")&amp;"&lt;/span&gt;&lt;img class='originLogo' src='resources/ui/"&amp;VLOOKUP(G77,List!F:H,2,FALSE)&amp;"'title='"&amp;SUBSTITUTE(G77,CHAR(10)," ")&amp;"' /&gt;&lt;/td&gt;&lt;td headers='group'&gt;"&amp;IF(H77="","","&lt;span class='groupName'&gt;"&amp;SUBSTITUTE(H77,CHAR(10)," ")&amp;IF(I77="","","&lt;br /&gt;"&amp;SUBSTITUTE(I77,CHAR(10)," "))&amp;"&lt;/span&gt;&lt;img class='groupLogo' src='resources/ui/"&amp;VLOOKUP(H77,List!K:L,2,FALSE)&amp;"' title='"&amp;SUBSTITUTE(H77,CHAR(10)," ")&amp;"' /&gt;")&amp;IF(I77="","","&lt;img class='groupLogo' src='resources/ui/"&amp;VLOOKUP(I77,List!K:L,2,FALSE)&amp;"' title='"&amp;SUBSTITUTE(I77,CHAR(10)," ")&amp;"' /&gt;")&amp;"&lt;/td&gt;&lt;td headers='score' id='"&amp;AP77&amp;"'&gt;"&amp;J77&amp;"&lt;/td&gt;&lt;td headers='HP'&gt;"&amp;K77&amp;"&lt;/td&gt;&lt;td headers='patk'&gt;"&amp;L77&amp;"&lt;/td&gt;&lt;td headers='matk'&gt;"&amp;M77&amp;"&lt;/td&gt;&lt;td headers='pdef'&gt;"&amp;O77&amp;"&lt;/td&gt;&lt;td headers='mdef'&gt;"&amp;P77&amp;"&lt;/td&gt;&lt;td headers='dex'&gt;"&amp;Q77&amp;"&lt;/td&gt;&lt;td headers='agi'&gt;"&amp;R77&amp;"&lt;/td&gt;&lt;td headers='luck'&gt;"&amp;S77&amp;"&lt;/td&gt;&lt;td headers='aType'&gt;"&amp;T77&amp;IF(V77="","","&lt;br /&gt;"&amp;V77)&amp; "&lt;/td&gt;&lt;td headers='a.bonus'&gt;"&amp;U77&amp;IF(W77="","","&lt;br /&gt;"&amp;W77)&amp;"&lt;/td&gt;&lt;td headers='special'&gt;"&amp;Y77&amp;IF(AA77="","","&lt;br /&gt;"&amp;AA77)&amp;"&lt;/td&gt;&lt;td headers='sp.bonus'&gt;"&amp;Z77&amp;IF(AB77="","","&lt;br /&gt;"&amp;AB77)&amp;"&lt;/td&gt;&lt;td headers='others'&gt;"&amp;AC77&amp;"&lt;/td&gt;&lt;td headers='sinA'&gt;"&amp;AD77&amp;"&lt;/td&gt;&lt;td headers='sinB'&gt;"&amp;AE77&amp;"&lt;/td&gt;&lt;td headers='sinC'&gt;"&amp;AF77&amp;"&lt;/td&gt;&lt;td headers='sinD'&gt;"&amp;AG77&amp;"&lt;/td&gt;&lt;td headers='sinE'&gt;"&amp;AH77&amp;"&lt;/td&gt;&lt;td headers='sinF'&gt;"&amp;AI77&amp;"&lt;/td&gt;&lt;td headers='sinG'&gt;"&amp;AJ77&amp;"&lt;/td&gt;&lt;/tr&gt;"</f>
        <v>&lt;tr class='mmt ev groupless'&gt;&lt;td headers='icon'&gt;&lt;a href='https://www.alchemistcodedb.com/jp/card/ts-fa-01'&gt;&lt;img src='resources/TS_FA_01.png' title='迫り来る約束の日' /&gt;&lt;/a&gt;&lt;/td&gt;&lt;td headers='name'&gt;迫り来る約束の日&lt;/td&gt;&lt;td headers='rank'&gt;5&lt;/td&gt;&lt;td headers='remark'&gt;&lt;span class='event'&gt;活動&lt;/span&gt;&lt;/td&gt;&lt;td headers='origin'&gt;&lt;span class='originName'&gt;その他&lt;br /&gt;Other&lt;/span&gt;&lt;img class='originLogo' src='resources/ui/IT_TB_BIRTH_ETC.png'title='その他 Other' /&gt;&lt;/td&gt;&lt;td headers='group'&gt;&lt;/td&gt;&lt;td headers='score' id='m075'&gt;0&lt;/td&gt;&lt;td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77" s="30" t="str">
        <f t="shared" si="10"/>
        <v>document.getElementById('m075').innerHTML = (b0*0);</v>
      </c>
      <c r="AP77" s="34" t="str">
        <f t="shared" si="11"/>
        <v>m075</v>
      </c>
      <c r="AQ77" s="6" t="str">
        <f>IF(T77="","",VLOOKUP(T77,List!N$2:O$7,2,FALSE)&amp;"*"&amp;U77&amp;IF(V77="","","+"&amp;VLOOKUP(V77,List!N$2:O$7,2,FALSE)&amp;"*"&amp;W77&amp;"-"&amp;VLOOKUP(T77,List!N$2:O$7,2,FALSE)&amp;"*"&amp;VLOOKUP(V77,List!N$2:O$7,2,FALSE)&amp;"*"&amp;MIN(U77,W77)))&amp;IF(Y77="","",IF(T77="","","+")&amp;VLOOKUP(Y77,List!P$2:Q$14,2,FALSE)&amp;"*"&amp;Z77&amp;IF(AA77="","","+"&amp;VLOOKUP(AA77,List!P$2:Q$13,2,FALSE)))</f>
        <v/>
      </c>
    </row>
    <row r="78" spans="1:43" s="3" customFormat="1" ht="37.200000000000003" customHeight="1" x14ac:dyDescent="0.3">
      <c r="A78" s="3" t="s">
        <v>152</v>
      </c>
      <c r="C78" s="6" t="s">
        <v>456</v>
      </c>
      <c r="D78" s="3">
        <v>5</v>
      </c>
      <c r="E78" s="3" t="s">
        <v>39</v>
      </c>
      <c r="F78" s="6"/>
      <c r="G78" s="14" t="s">
        <v>36</v>
      </c>
      <c r="H78" s="8"/>
      <c r="I78" s="8"/>
      <c r="J78" s="4">
        <f t="shared" si="6"/>
        <v>0</v>
      </c>
      <c r="K78" s="2"/>
      <c r="L78" s="2"/>
      <c r="M78" s="2"/>
      <c r="N78" s="2">
        <f t="shared" si="7"/>
        <v>0</v>
      </c>
      <c r="O78" s="2"/>
      <c r="P78" s="2"/>
      <c r="Q78" s="2"/>
      <c r="R78" s="2"/>
      <c r="S78" s="7"/>
      <c r="X78" s="3">
        <f t="shared" si="9"/>
        <v>0</v>
      </c>
      <c r="Z78" s="8"/>
      <c r="AB78" s="4"/>
      <c r="AC78" s="5"/>
      <c r="AK78" s="4">
        <f t="shared" si="8"/>
        <v>0</v>
      </c>
      <c r="AM78" s="22"/>
      <c r="AN78" s="30" t="str">
        <f>"&lt;tr class='mmt"&amp;IF(E78="活動"," ev",IF(E78="限定"," ltd",""))&amp;IF(H78=""," groupless'","'")&amp;"&gt;&lt;td headers='icon'&gt;&lt;a href='https://www.alchemistcodedb.com/jp/card/"&amp;SUBSTITUTE(SUBSTITUTE(LOWER(A78),"_","-"),".png","")&amp;"'&gt;&lt;img src='resources/"&amp;A78&amp;"' title='"&amp;C78&amp;"' /&gt;&lt;/a&gt;&lt;/td&gt;&lt;td headers='name'&gt;"&amp;C78&amp;"&lt;/td&gt;&lt;td headers='rank'&gt;"&amp;D78&amp;"&lt;/td&gt;&lt;td headers='remark'&gt;"&amp;IF(E78="活動","&lt;span class='event'&gt;活動&lt;/span&gt;",IF(E78="限定","&lt;span class='limited'&gt;限定&lt;/span&gt;",""))&amp;"&lt;/td&gt;&lt;td headers='origin'&gt;&lt;span class='originName'&gt;"&amp;SUBSTITUTE(G78,CHAR(10),"&lt;br /&gt;")&amp;"&lt;/span&gt;&lt;img class='originLogo' src='resources/ui/"&amp;VLOOKUP(G78,List!F:H,2,FALSE)&amp;"'title='"&amp;SUBSTITUTE(G78,CHAR(10)," ")&amp;"' /&gt;&lt;/td&gt;&lt;td headers='group'&gt;"&amp;IF(H78="","","&lt;span class='groupName'&gt;"&amp;SUBSTITUTE(H78,CHAR(10)," ")&amp;IF(I78="","","&lt;br /&gt;"&amp;SUBSTITUTE(I78,CHAR(10)," "))&amp;"&lt;/span&gt;&lt;img class='groupLogo' src='resources/ui/"&amp;VLOOKUP(H78,List!K:L,2,FALSE)&amp;"' title='"&amp;SUBSTITUTE(H78,CHAR(10)," ")&amp;"' /&gt;")&amp;IF(I78="","","&lt;img class='groupLogo' src='resources/ui/"&amp;VLOOKUP(I78,List!K:L,2,FALSE)&amp;"' title='"&amp;SUBSTITUTE(I78,CHAR(10)," ")&amp;"' /&gt;")&amp;"&lt;/td&gt;&lt;td headers='score' id='"&amp;AP78&amp;"'&gt;"&amp;J78&amp;"&lt;/td&gt;&lt;td headers='HP'&gt;"&amp;K78&amp;"&lt;/td&gt;&lt;td headers='patk'&gt;"&amp;L78&amp;"&lt;/td&gt;&lt;td headers='matk'&gt;"&amp;M78&amp;"&lt;/td&gt;&lt;td headers='pdef'&gt;"&amp;O78&amp;"&lt;/td&gt;&lt;td headers='mdef'&gt;"&amp;P78&amp;"&lt;/td&gt;&lt;td headers='dex'&gt;"&amp;Q78&amp;"&lt;/td&gt;&lt;td headers='agi'&gt;"&amp;R78&amp;"&lt;/td&gt;&lt;td headers='luck'&gt;"&amp;S78&amp;"&lt;/td&gt;&lt;td headers='aType'&gt;"&amp;T78&amp;IF(V78="","","&lt;br /&gt;"&amp;V78)&amp; "&lt;/td&gt;&lt;td headers='a.bonus'&gt;"&amp;U78&amp;IF(W78="","","&lt;br /&gt;"&amp;W78)&amp;"&lt;/td&gt;&lt;td headers='special'&gt;"&amp;Y78&amp;IF(AA78="","","&lt;br /&gt;"&amp;AA78)&amp;"&lt;/td&gt;&lt;td headers='sp.bonus'&gt;"&amp;Z78&amp;IF(AB78="","","&lt;br /&gt;"&amp;AB78)&amp;"&lt;/td&gt;&lt;td headers='others'&gt;"&amp;AC78&amp;"&lt;/td&gt;&lt;td headers='sinA'&gt;"&amp;AD78&amp;"&lt;/td&gt;&lt;td headers='sinB'&gt;"&amp;AE78&amp;"&lt;/td&gt;&lt;td headers='sinC'&gt;"&amp;AF78&amp;"&lt;/td&gt;&lt;td headers='sinD'&gt;"&amp;AG78&amp;"&lt;/td&gt;&lt;td headers='sinE'&gt;"&amp;AH78&amp;"&lt;/td&gt;&lt;td headers='sinF'&gt;"&amp;AI78&amp;"&lt;/td&gt;&lt;td headers='sinG'&gt;"&amp;AJ78&amp;"&lt;/td&gt;&lt;/tr&gt;"</f>
        <v>&lt;tr class='mmt ltd groupless'&gt;&lt;td headers='icon'&gt;&lt;a href='https://www.alchemistcodedb.com/jp/card/ts-fa-02'&gt;&lt;img src='resources/TS_FA_02.png' title='真理を追い求めて' /&gt;&lt;/a&gt;&lt;/td&gt;&lt;td headers='name'&gt;真理を追い求めて&lt;/td&gt;&lt;td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headers='group'&gt;&lt;/td&gt;&lt;td headers='score' id='m076'&gt;0&lt;/td&gt;&lt;td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78" s="30" t="str">
        <f t="shared" si="10"/>
        <v>document.getElementById('m076').innerHTML = (b0*0);</v>
      </c>
      <c r="AP78" s="34" t="str">
        <f t="shared" si="11"/>
        <v>m076</v>
      </c>
      <c r="AQ78" s="6" t="str">
        <f>IF(T78="","",VLOOKUP(T78,List!N$2:O$7,2,FALSE)&amp;"*"&amp;U78&amp;IF(V78="","","+"&amp;VLOOKUP(V78,List!N$2:O$7,2,FALSE)&amp;"*"&amp;W78&amp;"-"&amp;VLOOKUP(T78,List!N$2:O$7,2,FALSE)&amp;"*"&amp;VLOOKUP(V78,List!N$2:O$7,2,FALSE)&amp;"*"&amp;MIN(U78,W78)))&amp;IF(Y78="","",IF(T78="","","+")&amp;VLOOKUP(Y78,List!P$2:Q$14,2,FALSE)&amp;"*"&amp;Z78&amp;IF(AA78="","","+"&amp;VLOOKUP(AA78,List!P$2:Q$13,2,FALSE)))</f>
        <v/>
      </c>
    </row>
    <row r="79" spans="1:43" s="3" customFormat="1" ht="37.200000000000003" customHeight="1" x14ac:dyDescent="0.3">
      <c r="A79" s="3" t="s">
        <v>770</v>
      </c>
      <c r="C79" s="6" t="s">
        <v>789</v>
      </c>
      <c r="D79" s="3">
        <v>5</v>
      </c>
      <c r="E79" s="3" t="s">
        <v>35</v>
      </c>
      <c r="F79" s="6"/>
      <c r="G79" s="14" t="s">
        <v>263</v>
      </c>
      <c r="H79" s="8" t="s">
        <v>841</v>
      </c>
      <c r="I79" s="8"/>
      <c r="J79" s="4">
        <f t="shared" si="6"/>
        <v>70</v>
      </c>
      <c r="K79" s="2">
        <v>20</v>
      </c>
      <c r="L79" s="2">
        <v>20</v>
      </c>
      <c r="M79" s="2">
        <v>20</v>
      </c>
      <c r="N79" s="2">
        <f t="shared" si="7"/>
        <v>20</v>
      </c>
      <c r="O79" s="2"/>
      <c r="P79" s="2"/>
      <c r="Q79" s="2"/>
      <c r="R79" s="2"/>
      <c r="S79" s="7"/>
      <c r="T79" s="3" t="s">
        <v>14</v>
      </c>
      <c r="U79" s="3">
        <v>20</v>
      </c>
      <c r="X79" s="3">
        <f t="shared" si="9"/>
        <v>20</v>
      </c>
      <c r="Z79" s="8"/>
      <c r="AB79" s="4"/>
      <c r="AC79" s="5"/>
      <c r="AI79" s="3">
        <v>30</v>
      </c>
      <c r="AK79" s="4">
        <f t="shared" si="8"/>
        <v>30</v>
      </c>
      <c r="AM79" s="22"/>
      <c r="AN79" s="30" t="str">
        <f>"&lt;tr class='mmt"&amp;IF(E79="活動"," ev",IF(E79="限定"," ltd",""))&amp;IF(H79=""," groupless'","'")&amp;"&gt;&lt;td headers='icon'&gt;&lt;a href='https://www.alchemistcodedb.com/jp/card/"&amp;SUBSTITUTE(SUBSTITUTE(LOWER(A79),"_","-"),".png","")&amp;"'&gt;&lt;img src='resources/"&amp;A79&amp;"' title='"&amp;C79&amp;"' /&gt;&lt;/a&gt;&lt;/td&gt;&lt;td headers='name'&gt;"&amp;C79&amp;"&lt;/td&gt;&lt;td headers='rank'&gt;"&amp;D79&amp;"&lt;/td&gt;&lt;td headers='remark'&gt;"&amp;IF(E79="活動","&lt;span class='event'&gt;活動&lt;/span&gt;",IF(E79="限定","&lt;span class='limited'&gt;限定&lt;/span&gt;",""))&amp;"&lt;/td&gt;&lt;td headers='origin'&gt;&lt;span class='originName'&gt;"&amp;SUBSTITUTE(G79,CHAR(10),"&lt;br /&gt;")&amp;"&lt;/span&gt;&lt;img class='originLogo' src='resources/ui/"&amp;VLOOKUP(G79,List!F:H,2,FALSE)&amp;"'title='"&amp;SUBSTITUTE(G79,CHAR(10)," ")&amp;"' /&gt;&lt;/td&gt;&lt;td headers='group'&gt;"&amp;IF(H79="","","&lt;span class='groupName'&gt;"&amp;SUBSTITUTE(H79,CHAR(10)," ")&amp;IF(I79="","","&lt;br /&gt;"&amp;SUBSTITUTE(I79,CHAR(10)," "))&amp;"&lt;/span&gt;&lt;img class='groupLogo' src='resources/ui/"&amp;VLOOKUP(H79,List!K:L,2,FALSE)&amp;"' title='"&amp;SUBSTITUTE(H79,CHAR(10)," ")&amp;"' /&gt;")&amp;IF(I79="","","&lt;img class='groupLogo' src='resources/ui/"&amp;VLOOKUP(I79,List!K:L,2,FALSE)&amp;"' title='"&amp;SUBSTITUTE(I79,CHAR(10)," ")&amp;"' /&gt;")&amp;"&lt;/td&gt;&lt;td headers='score' id='"&amp;AP79&amp;"'&gt;"&amp;J79&amp;"&lt;/td&gt;&lt;td headers='HP'&gt;"&amp;K79&amp;"&lt;/td&gt;&lt;td headers='patk'&gt;"&amp;L79&amp;"&lt;/td&gt;&lt;td headers='matk'&gt;"&amp;M79&amp;"&lt;/td&gt;&lt;td headers='pdef'&gt;"&amp;O79&amp;"&lt;/td&gt;&lt;td headers='mdef'&gt;"&amp;P79&amp;"&lt;/td&gt;&lt;td headers='dex'&gt;"&amp;Q79&amp;"&lt;/td&gt;&lt;td headers='agi'&gt;"&amp;R79&amp;"&lt;/td&gt;&lt;td headers='luck'&gt;"&amp;S79&amp;"&lt;/td&gt;&lt;td headers='aType'&gt;"&amp;T79&amp;IF(V79="","","&lt;br /&gt;"&amp;V79)&amp; "&lt;/td&gt;&lt;td headers='a.bonus'&gt;"&amp;U79&amp;IF(W79="","","&lt;br /&gt;"&amp;W79)&amp;"&lt;/td&gt;&lt;td headers='special'&gt;"&amp;Y79&amp;IF(AA79="","","&lt;br /&gt;"&amp;AA79)&amp;"&lt;/td&gt;&lt;td headers='sp.bonus'&gt;"&amp;Z79&amp;IF(AB79="","","&lt;br /&gt;"&amp;AB79)&amp;"&lt;/td&gt;&lt;td headers='others'&gt;"&amp;AC79&amp;"&lt;/td&gt;&lt;td headers='sinA'&gt;"&amp;AD79&amp;"&lt;/td&gt;&lt;td headers='sinB'&gt;"&amp;AE79&amp;"&lt;/td&gt;&lt;td headers='sinC'&gt;"&amp;AF79&amp;"&lt;/td&gt;&lt;td headers='sinD'&gt;"&amp;AG79&amp;"&lt;/td&gt;&lt;td headers='sinE'&gt;"&amp;AH79&amp;"&lt;/td&gt;&lt;td headers='sinF'&gt;"&amp;AI79&amp;"&lt;/td&gt;&lt;td headers='sinG'&gt;"&amp;AJ79&amp;"&lt;/td&gt;&lt;/tr&gt;"</f>
        <v>&lt;tr class='mmt ev'&gt;&lt;td headers='icon'&gt;&lt;a href='https://www.alchemistcodedb.com/jp/card/ts-gl-2020anniv-01'&gt;&lt;img src='resources/TS_GL_2020ANNIV_01.png' title='Tribulations of Youth' /&gt;&lt;/a&gt;&lt;/td&gt;&lt;td headers='name'&gt;Tribulations of Youth&lt;/td&gt;&lt;td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src='resources/ui/IT_TB_BIRTH_SAG.png'title='サガ地方 Saga Region' /&gt;&lt;/td&gt;&lt;td headers='group'&gt;&lt;span class='groupName'&gt;Global Original&lt;/span&gt;&lt;img class='groupLogo' src='resources/ui/subgroup_gl_original.png' title='Global Original' /&gt;&lt;/td&gt;&lt;td headers='score' id='m077'&gt;70&lt;/td&gt;&lt;td headers='HP'&gt;20&lt;/td&gt;&lt;td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headers='aType'&gt;斬撃&lt;/td&gt;&lt;td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headers='sinG'&gt;&lt;/td&gt;&lt;/tr&gt;</v>
      </c>
      <c r="AO79" s="30" t="str">
        <f t="shared" si="10"/>
        <v>document.getElementById('m077').innerHTML = (b0*20+b1*20+b2*20) + (s0*30+s6*30)+ (ex01*20);</v>
      </c>
      <c r="AP79" s="34" t="str">
        <f t="shared" si="11"/>
        <v>m077</v>
      </c>
      <c r="AQ79" s="6" t="str">
        <f>IF(T79="","",VLOOKUP(T79,List!N$2:O$7,2,FALSE)&amp;"*"&amp;U79&amp;IF(V79="","","+"&amp;VLOOKUP(V79,List!N$2:O$7,2,FALSE)&amp;"*"&amp;W79&amp;"-"&amp;VLOOKUP(T79,List!N$2:O$7,2,FALSE)&amp;"*"&amp;VLOOKUP(V79,List!N$2:O$7,2,FALSE)&amp;"*"&amp;MIN(U79,W79)))&amp;IF(Y79="","",IF(T79="","","+")&amp;VLOOKUP(Y79,List!P$2:Q$14,2,FALSE)&amp;"*"&amp;Z79&amp;IF(AA79="","","+"&amp;VLOOKUP(AA79,List!P$2:Q$13,2,FALSE)))</f>
        <v>ex01*20</v>
      </c>
    </row>
    <row r="80" spans="1:43" s="3" customFormat="1" ht="37.200000000000003" customHeight="1" x14ac:dyDescent="0.3">
      <c r="A80" s="3" t="s">
        <v>771</v>
      </c>
      <c r="C80" s="6" t="s">
        <v>804</v>
      </c>
      <c r="D80" s="3">
        <v>5</v>
      </c>
      <c r="E80" s="3" t="s">
        <v>39</v>
      </c>
      <c r="F80" s="6"/>
      <c r="G80" s="14" t="s">
        <v>48</v>
      </c>
      <c r="H80" s="8" t="s">
        <v>841</v>
      </c>
      <c r="I80" s="8"/>
      <c r="J80" s="4">
        <f t="shared" si="6"/>
        <v>40</v>
      </c>
      <c r="K80" s="2">
        <v>30</v>
      </c>
      <c r="L80" s="2">
        <v>20</v>
      </c>
      <c r="M80" s="2">
        <v>20</v>
      </c>
      <c r="N80" s="2">
        <f t="shared" si="7"/>
        <v>20</v>
      </c>
      <c r="O80" s="2"/>
      <c r="P80" s="2"/>
      <c r="Q80" s="2">
        <v>20</v>
      </c>
      <c r="R80" s="2"/>
      <c r="S80" s="7"/>
      <c r="X80" s="3">
        <f t="shared" si="9"/>
        <v>0</v>
      </c>
      <c r="Z80" s="8"/>
      <c r="AB80" s="4"/>
      <c r="AC80" s="5"/>
      <c r="AD80" s="3">
        <v>20</v>
      </c>
      <c r="AG80" s="3">
        <v>20</v>
      </c>
      <c r="AH80" s="3">
        <v>20</v>
      </c>
      <c r="AK80" s="4">
        <f t="shared" si="8"/>
        <v>20</v>
      </c>
      <c r="AM80" s="22"/>
      <c r="AN80" s="30" t="str">
        <f>"&lt;tr class='mmt"&amp;IF(E80="活動"," ev",IF(E80="限定"," ltd",""))&amp;IF(H80=""," groupless'","'")&amp;"&gt;&lt;td headers='icon'&gt;&lt;a href='https://www.alchemistcodedb.com/jp/card/"&amp;SUBSTITUTE(SUBSTITUTE(LOWER(A80),"_","-"),".png","")&amp;"'&gt;&lt;img src='resources/"&amp;A80&amp;"' title='"&amp;C80&amp;"' /&gt;&lt;/a&gt;&lt;/td&gt;&lt;td headers='name'&gt;"&amp;C80&amp;"&lt;/td&gt;&lt;td headers='rank'&gt;"&amp;D80&amp;"&lt;/td&gt;&lt;td headers='remark'&gt;"&amp;IF(E80="活動","&lt;span class='event'&gt;活動&lt;/span&gt;",IF(E80="限定","&lt;span class='limited'&gt;限定&lt;/span&gt;",""))&amp;"&lt;/td&gt;&lt;td headers='origin'&gt;&lt;span class='originName'&gt;"&amp;SUBSTITUTE(G80,CHAR(10),"&lt;br /&gt;")&amp;"&lt;/span&gt;&lt;img class='originLogo' src='resources/ui/"&amp;VLOOKUP(G80,List!F:H,2,FALSE)&amp;"'title='"&amp;SUBSTITUTE(G80,CHAR(10)," ")&amp;"' /&gt;&lt;/td&gt;&lt;td headers='group'&gt;"&amp;IF(H80="","","&lt;span class='groupName'&gt;"&amp;SUBSTITUTE(H80,CHAR(10)," ")&amp;IF(I80="","","&lt;br /&gt;"&amp;SUBSTITUTE(I80,CHAR(10)," "))&amp;"&lt;/span&gt;&lt;img class='groupLogo' src='resources/ui/"&amp;VLOOKUP(H80,List!K:L,2,FALSE)&amp;"' title='"&amp;SUBSTITUTE(H80,CHAR(10)," ")&amp;"' /&gt;")&amp;IF(I80="","","&lt;img class='groupLogo' src='resources/ui/"&amp;VLOOKUP(I80,List!K:L,2,FALSE)&amp;"' title='"&amp;SUBSTITUTE(I80,CHAR(10)," ")&amp;"' /&gt;")&amp;"&lt;/td&gt;&lt;td headers='score' id='"&amp;AP80&amp;"'&gt;"&amp;J80&amp;"&lt;/td&gt;&lt;td headers='HP'&gt;"&amp;K80&amp;"&lt;/td&gt;&lt;td headers='patk'&gt;"&amp;L80&amp;"&lt;/td&gt;&lt;td headers='matk'&gt;"&amp;M80&amp;"&lt;/td&gt;&lt;td headers='pdef'&gt;"&amp;O80&amp;"&lt;/td&gt;&lt;td headers='mdef'&gt;"&amp;P80&amp;"&lt;/td&gt;&lt;td headers='dex'&gt;"&amp;Q80&amp;"&lt;/td&gt;&lt;td headers='agi'&gt;"&amp;R80&amp;"&lt;/td&gt;&lt;td headers='luck'&gt;"&amp;S80&amp;"&lt;/td&gt;&lt;td headers='aType'&gt;"&amp;T80&amp;IF(V80="","","&lt;br /&gt;"&amp;V80)&amp; "&lt;/td&gt;&lt;td headers='a.bonus'&gt;"&amp;U80&amp;IF(W80="","","&lt;br /&gt;"&amp;W80)&amp;"&lt;/td&gt;&lt;td headers='special'&gt;"&amp;Y80&amp;IF(AA80="","","&lt;br /&gt;"&amp;AA80)&amp;"&lt;/td&gt;&lt;td headers='sp.bonus'&gt;"&amp;Z80&amp;IF(AB80="","","&lt;br /&gt;"&amp;AB80)&amp;"&lt;/td&gt;&lt;td headers='others'&gt;"&amp;AC80&amp;"&lt;/td&gt;&lt;td headers='sinA'&gt;"&amp;AD80&amp;"&lt;/td&gt;&lt;td headers='sinB'&gt;"&amp;AE80&amp;"&lt;/td&gt;&lt;td headers='sinC'&gt;"&amp;AF80&amp;"&lt;/td&gt;&lt;td headers='sinD'&gt;"&amp;AG80&amp;"&lt;/td&gt;&lt;td headers='sinE'&gt;"&amp;AH80&amp;"&lt;/td&gt;&lt;td headers='sinF'&gt;"&amp;AI80&amp;"&lt;/td&gt;&lt;td headers='sinG'&gt;"&amp;AJ80&amp;"&lt;/td&gt;&lt;/tr&gt;"</f>
        <v>&lt;tr class='mmt ltd'&gt;&lt;td headers='icon'&gt;&lt;a href='https://www.alchemistcodedb.com/jp/card/ts-gl-2020anniv-02'&gt;&lt;img src='resources/TS_GL_2020ANNIV_02.png' title='Challengers of Fate' /&gt;&lt;/a&gt;&lt;/td&gt;&lt;td headers='name'&gt;Challengers of Fate&lt;/td&gt;&lt;td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headers='group'&gt;&lt;span class='groupName'&gt;Global Original&lt;/span&gt;&lt;img class='groupLogo' src='resources/ui/subgroup_gl_original.png' title='Global Original' /&gt;&lt;/td&gt;&lt;td headers='score' id='m078'&gt;40&lt;/td&gt;&lt;td headers='HP'&gt;30&lt;/td&gt;&lt;td headers='patk'&gt;20&lt;/td&gt;&lt;td headers='matk'&gt;20&lt;/td&gt;&lt;td headers='pdef'&gt;&lt;/td&gt;&lt;td headers='mdef'&gt;&lt;/td&gt;&lt;td headers='dex'&gt;20&lt;/td&gt;&lt;td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headers='sinD'&gt;20&lt;/td&gt;&lt;td headers='sinE'&gt;20&lt;/td&gt;&lt;td headers='sinF'&gt;&lt;/td&gt;&lt;td headers='sinG'&gt;&lt;/td&gt;&lt;/tr&gt;</v>
      </c>
      <c r="AO80" s="30" t="str">
        <f t="shared" si="10"/>
        <v>document.getElementById('m078').innerHTML = (b0*20+b1*20+b2*20) + (s0*20+s1*20+s4*20+s5*20);</v>
      </c>
      <c r="AP80" s="34" t="str">
        <f t="shared" si="11"/>
        <v>m078</v>
      </c>
      <c r="AQ80" s="6" t="str">
        <f>IF(T80="","",VLOOKUP(T80,List!N$2:O$7,2,FALSE)&amp;"*"&amp;U80&amp;IF(V80="","","+"&amp;VLOOKUP(V80,List!N$2:O$7,2,FALSE)&amp;"*"&amp;W80&amp;"-"&amp;VLOOKUP(T80,List!N$2:O$7,2,FALSE)&amp;"*"&amp;VLOOKUP(V80,List!N$2:O$7,2,FALSE)&amp;"*"&amp;MIN(U80,W80)))&amp;IF(Y80="","",IF(T80="","","+")&amp;VLOOKUP(Y80,List!P$2:Q$14,2,FALSE)&amp;"*"&amp;Z80&amp;IF(AA80="","","+"&amp;VLOOKUP(AA80,List!P$2:Q$13,2,FALSE)))</f>
        <v/>
      </c>
    </row>
    <row r="81" spans="1:43" s="3" customFormat="1" ht="37.200000000000003" customHeight="1" x14ac:dyDescent="0.3">
      <c r="A81" s="3" t="s">
        <v>772</v>
      </c>
      <c r="C81" s="6" t="s">
        <v>805</v>
      </c>
      <c r="D81" s="3">
        <v>5</v>
      </c>
      <c r="E81" s="3" t="s">
        <v>39</v>
      </c>
      <c r="F81" s="6"/>
      <c r="G81" s="14" t="s">
        <v>325</v>
      </c>
      <c r="H81" s="8" t="s">
        <v>841</v>
      </c>
      <c r="I81" s="8"/>
      <c r="J81" s="4">
        <f t="shared" si="6"/>
        <v>30</v>
      </c>
      <c r="K81" s="2">
        <v>50</v>
      </c>
      <c r="L81" s="2"/>
      <c r="M81" s="2"/>
      <c r="N81" s="2">
        <f t="shared" si="7"/>
        <v>0</v>
      </c>
      <c r="O81" s="2">
        <v>50</v>
      </c>
      <c r="P81" s="2"/>
      <c r="Q81" s="2"/>
      <c r="R81" s="2"/>
      <c r="S81" s="7"/>
      <c r="X81" s="3">
        <f t="shared" si="9"/>
        <v>0</v>
      </c>
      <c r="Z81" s="8"/>
      <c r="AB81" s="4"/>
      <c r="AC81" s="5"/>
      <c r="AG81" s="3">
        <v>30</v>
      </c>
      <c r="AI81" s="3">
        <v>30</v>
      </c>
      <c r="AK81" s="4">
        <f t="shared" si="8"/>
        <v>30</v>
      </c>
      <c r="AM81" s="22"/>
      <c r="AN81" s="30" t="str">
        <f>"&lt;tr class='mmt"&amp;IF(E81="活動"," ev",IF(E81="限定"," ltd",""))&amp;IF(H81=""," groupless'","'")&amp;"&gt;&lt;td headers='icon'&gt;&lt;a href='https://www.alchemistcodedb.com/jp/card/"&amp;SUBSTITUTE(SUBSTITUTE(LOWER(A81),"_","-"),".png","")&amp;"'&gt;&lt;img src='resources/"&amp;A81&amp;"' title='"&amp;C81&amp;"' /&gt;&lt;/a&gt;&lt;/td&gt;&lt;td headers='name'&gt;"&amp;C81&amp;"&lt;/td&gt;&lt;td headers='rank'&gt;"&amp;D81&amp;"&lt;/td&gt;&lt;td headers='remark'&gt;"&amp;IF(E81="活動","&lt;span class='event'&gt;活動&lt;/span&gt;",IF(E81="限定","&lt;span class='limited'&gt;限定&lt;/span&gt;",""))&amp;"&lt;/td&gt;&lt;td headers='origin'&gt;&lt;span class='originName'&gt;"&amp;SUBSTITUTE(G81,CHAR(10),"&lt;br /&gt;")&amp;"&lt;/span&gt;&lt;img class='originLogo' src='resources/ui/"&amp;VLOOKUP(G81,List!F:H,2,FALSE)&amp;"'title='"&amp;SUBSTITUTE(G81,CHAR(10)," ")&amp;"' /&gt;&lt;/td&gt;&lt;td headers='group'&gt;"&amp;IF(H81="","","&lt;span class='groupName'&gt;"&amp;SUBSTITUTE(H81,CHAR(10)," ")&amp;IF(I81="","","&lt;br /&gt;"&amp;SUBSTITUTE(I81,CHAR(10)," "))&amp;"&lt;/span&gt;&lt;img class='groupLogo' src='resources/ui/"&amp;VLOOKUP(H81,List!K:L,2,FALSE)&amp;"' title='"&amp;SUBSTITUTE(H81,CHAR(10)," ")&amp;"' /&gt;")&amp;IF(I81="","","&lt;img class='groupLogo' src='resources/ui/"&amp;VLOOKUP(I81,List!K:L,2,FALSE)&amp;"' title='"&amp;SUBSTITUTE(I81,CHAR(10)," ")&amp;"' /&gt;")&amp;"&lt;/td&gt;&lt;td headers='score' id='"&amp;AP81&amp;"'&gt;"&amp;J81&amp;"&lt;/td&gt;&lt;td headers='HP'&gt;"&amp;K81&amp;"&lt;/td&gt;&lt;td headers='patk'&gt;"&amp;L81&amp;"&lt;/td&gt;&lt;td headers='matk'&gt;"&amp;M81&amp;"&lt;/td&gt;&lt;td headers='pdef'&gt;"&amp;O81&amp;"&lt;/td&gt;&lt;td headers='mdef'&gt;"&amp;P81&amp;"&lt;/td&gt;&lt;td headers='dex'&gt;"&amp;Q81&amp;"&lt;/td&gt;&lt;td headers='agi'&gt;"&amp;R81&amp;"&lt;/td&gt;&lt;td headers='luck'&gt;"&amp;S81&amp;"&lt;/td&gt;&lt;td headers='aType'&gt;"&amp;T81&amp;IF(V81="","","&lt;br /&gt;"&amp;V81)&amp; "&lt;/td&gt;&lt;td headers='a.bonus'&gt;"&amp;U81&amp;IF(W81="","","&lt;br /&gt;"&amp;W81)&amp;"&lt;/td&gt;&lt;td headers='special'&gt;"&amp;Y81&amp;IF(AA81="","","&lt;br /&gt;"&amp;AA81)&amp;"&lt;/td&gt;&lt;td headers='sp.bonus'&gt;"&amp;Z81&amp;IF(AB81="","","&lt;br /&gt;"&amp;AB81)&amp;"&lt;/td&gt;&lt;td headers='others'&gt;"&amp;AC81&amp;"&lt;/td&gt;&lt;td headers='sinA'&gt;"&amp;AD81&amp;"&lt;/td&gt;&lt;td headers='sinB'&gt;"&amp;AE81&amp;"&lt;/td&gt;&lt;td headers='sinC'&gt;"&amp;AF81&amp;"&lt;/td&gt;&lt;td headers='sinD'&gt;"&amp;AG81&amp;"&lt;/td&gt;&lt;td headers='sinE'&gt;"&amp;AH81&amp;"&lt;/td&gt;&lt;td headers='sinF'&gt;"&amp;AI81&amp;"&lt;/td&gt;&lt;td headers='sinG'&gt;"&amp;AJ81&amp;"&lt;/td&gt;&lt;/tr&gt;"</f>
        <v>&lt;tr class='mmt ltd'&gt;&lt;td headers='icon'&gt;&lt;a href='https://www.alchemistcodedb.com/jp/card/ts-gl-asuka-01'&gt;&lt;img src='resources/TS_GL_ASUKA_01.png' title='Ascended Guardian' /&gt;&lt;/a&gt;&lt;/td&gt;&lt;td headers='name'&gt;Ascended Guardian&lt;/td&gt;&lt;td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src='resources/ui/IT_TB_BIRTH_WAD.png'title='ワダツミ Wadatsumi' /&gt;&lt;/td&gt;&lt;td headers='group'&gt;&lt;span class='groupName'&gt;Global Original&lt;/span&gt;&lt;img class='groupLogo' src='resources/ui/subgroup_gl_original.png' title='Global Original' /&gt;&lt;/td&gt;&lt;td headers='score' id='m079'&gt;30&lt;/td&gt;&lt;td headers='HP'&gt;50&lt;/td&gt;&lt;td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O81" s="30" t="str">
        <f t="shared" si="10"/>
        <v>document.getElementById('m079').innerHTML = (b0*0) + (s0*30+s4*30+s6*30);</v>
      </c>
      <c r="AP81" s="34" t="str">
        <f t="shared" si="11"/>
        <v>m079</v>
      </c>
      <c r="AQ81" s="6" t="str">
        <f>IF(T81="","",VLOOKUP(T81,List!N$2:O$7,2,FALSE)&amp;"*"&amp;U81&amp;IF(V81="","","+"&amp;VLOOKUP(V81,List!N$2:O$7,2,FALSE)&amp;"*"&amp;W81&amp;"-"&amp;VLOOKUP(T81,List!N$2:O$7,2,FALSE)&amp;"*"&amp;VLOOKUP(V81,List!N$2:O$7,2,FALSE)&amp;"*"&amp;MIN(U81,W81)))&amp;IF(Y81="","",IF(T81="","","+")&amp;VLOOKUP(Y81,List!P$2:Q$14,2,FALSE)&amp;"*"&amp;Z81&amp;IF(AA81="","","+"&amp;VLOOKUP(AA81,List!P$2:Q$13,2,FALSE)))</f>
        <v/>
      </c>
    </row>
    <row r="82" spans="1:43" s="3" customFormat="1" ht="37.200000000000003" customHeight="1" x14ac:dyDescent="0.3">
      <c r="A82" s="3" t="s">
        <v>773</v>
      </c>
      <c r="C82" s="6" t="s">
        <v>806</v>
      </c>
      <c r="D82" s="3">
        <v>5</v>
      </c>
      <c r="E82" s="3" t="s">
        <v>39</v>
      </c>
      <c r="F82" s="6"/>
      <c r="G82" s="14" t="s">
        <v>280</v>
      </c>
      <c r="H82" s="8" t="s">
        <v>841</v>
      </c>
      <c r="I82" s="8"/>
      <c r="J82" s="4">
        <f t="shared" si="6"/>
        <v>50</v>
      </c>
      <c r="K82" s="2">
        <v>60</v>
      </c>
      <c r="L82" s="2"/>
      <c r="M82" s="2"/>
      <c r="N82" s="2">
        <f t="shared" si="7"/>
        <v>0</v>
      </c>
      <c r="O82" s="2"/>
      <c r="P82" s="2"/>
      <c r="Q82" s="2"/>
      <c r="R82" s="2"/>
      <c r="S82" s="7"/>
      <c r="T82" s="3" t="s">
        <v>17</v>
      </c>
      <c r="U82" s="3">
        <v>20</v>
      </c>
      <c r="X82" s="3">
        <f t="shared" si="9"/>
        <v>20</v>
      </c>
      <c r="Z82" s="8"/>
      <c r="AB82" s="4"/>
      <c r="AC82" s="5" t="s">
        <v>577</v>
      </c>
      <c r="AD82" s="3">
        <v>30</v>
      </c>
      <c r="AH82" s="3">
        <v>30</v>
      </c>
      <c r="AK82" s="4">
        <f t="shared" si="8"/>
        <v>30</v>
      </c>
      <c r="AM82" s="22"/>
      <c r="AN82" s="30" t="str">
        <f>"&lt;tr class='mmt"&amp;IF(E82="活動"," ev",IF(E82="限定"," ltd",""))&amp;IF(H82=""," groupless'","'")&amp;"&gt;&lt;td headers='icon'&gt;&lt;a href='https://www.alchemistcodedb.com/jp/card/"&amp;SUBSTITUTE(SUBSTITUTE(LOWER(A82),"_","-"),".png","")&amp;"'&gt;&lt;img src='resources/"&amp;A82&amp;"' title='"&amp;C82&amp;"' /&gt;&lt;/a&gt;&lt;/td&gt;&lt;td headers='name'&gt;"&amp;C82&amp;"&lt;/td&gt;&lt;td headers='rank'&gt;"&amp;D82&amp;"&lt;/td&gt;&lt;td headers='remark'&gt;"&amp;IF(E82="活動","&lt;span class='event'&gt;活動&lt;/span&gt;",IF(E82="限定","&lt;span class='limited'&gt;限定&lt;/span&gt;",""))&amp;"&lt;/td&gt;&lt;td headers='origin'&gt;&lt;span class='originName'&gt;"&amp;SUBSTITUTE(G82,CHAR(10),"&lt;br /&gt;")&amp;"&lt;/span&gt;&lt;img class='originLogo' src='resources/ui/"&amp;VLOOKUP(G82,List!F:H,2,FALSE)&amp;"'title='"&amp;SUBSTITUTE(G82,CHAR(10)," ")&amp;"' /&gt;&lt;/td&gt;&lt;td headers='group'&gt;"&amp;IF(H82="","","&lt;span class='groupName'&gt;"&amp;SUBSTITUTE(H82,CHAR(10)," ")&amp;IF(I82="","","&lt;br /&gt;"&amp;SUBSTITUTE(I82,CHAR(10)," "))&amp;"&lt;/span&gt;&lt;img class='groupLogo' src='resources/ui/"&amp;VLOOKUP(H82,List!K:L,2,FALSE)&amp;"' title='"&amp;SUBSTITUTE(H82,CHAR(10)," ")&amp;"' /&gt;")&amp;IF(I82="","","&lt;img class='groupLogo' src='resources/ui/"&amp;VLOOKUP(I82,List!K:L,2,FALSE)&amp;"' title='"&amp;SUBSTITUTE(I82,CHAR(10)," ")&amp;"' /&gt;")&amp;"&lt;/td&gt;&lt;td headers='score' id='"&amp;AP82&amp;"'&gt;"&amp;J82&amp;"&lt;/td&gt;&lt;td headers='HP'&gt;"&amp;K82&amp;"&lt;/td&gt;&lt;td headers='patk'&gt;"&amp;L82&amp;"&lt;/td&gt;&lt;td headers='matk'&gt;"&amp;M82&amp;"&lt;/td&gt;&lt;td headers='pdef'&gt;"&amp;O82&amp;"&lt;/td&gt;&lt;td headers='mdef'&gt;"&amp;P82&amp;"&lt;/td&gt;&lt;td headers='dex'&gt;"&amp;Q82&amp;"&lt;/td&gt;&lt;td headers='agi'&gt;"&amp;R82&amp;"&lt;/td&gt;&lt;td headers='luck'&gt;"&amp;S82&amp;"&lt;/td&gt;&lt;td headers='aType'&gt;"&amp;T82&amp;IF(V82="","","&lt;br /&gt;"&amp;V82)&amp; "&lt;/td&gt;&lt;td headers='a.bonus'&gt;"&amp;U82&amp;IF(W82="","","&lt;br /&gt;"&amp;W82)&amp;"&lt;/td&gt;&lt;td headers='special'&gt;"&amp;Y82&amp;IF(AA82="","","&lt;br /&gt;"&amp;AA82)&amp;"&lt;/td&gt;&lt;td headers='sp.bonus'&gt;"&amp;Z82&amp;IF(AB82="","","&lt;br /&gt;"&amp;AB82)&amp;"&lt;/td&gt;&lt;td headers='others'&gt;"&amp;AC82&amp;"&lt;/td&gt;&lt;td headers='sinA'&gt;"&amp;AD82&amp;"&lt;/td&gt;&lt;td headers='sinB'&gt;"&amp;AE82&amp;"&lt;/td&gt;&lt;td headers='sinC'&gt;"&amp;AF82&amp;"&lt;/td&gt;&lt;td headers='sinD'&gt;"&amp;AG82&amp;"&lt;/td&gt;&lt;td headers='sinE'&gt;"&amp;AH82&amp;"&lt;/td&gt;&lt;td headers='sinF'&gt;"&amp;AI82&amp;"&lt;/td&gt;&lt;td headers='sinG'&gt;"&amp;AJ82&amp;"&lt;/td&gt;&lt;/tr&gt;"</f>
        <v>&lt;tr class='mmt ltd'&gt;&lt;td headers='icon'&gt;&lt;a href='https://www.alchemistcodedb.com/jp/card/ts-gl-blai-01'&gt;&lt;img src='resources/TS_GL_BLAI_01.png' title='Unexpected Popularity' /&gt;&lt;/a&gt;&lt;/td&gt;&lt;td headers='name'&gt;Unexpected Popularity&lt;/td&gt;&lt;td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headers='group'&gt;&lt;span class='groupName'&gt;Global Original&lt;/span&gt;&lt;img class='groupLogo' src='resources/ui/subgroup_gl_original.png' title='Global Original' /&gt;&lt;/td&gt;&lt;td headers='score' id='m080'&gt;50&lt;/td&gt;&lt;td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headers='aType'&gt;射撃&lt;/td&gt;&lt;td headers='a.bonus'&gt;20&lt;/td&gt;&lt;td headers='special'&gt;&lt;/td&gt;&lt;td headers='sp.bonus'&gt;&lt;/td&gt;&lt;td headers='others'&gt;MP回復+10&lt;/td&gt;&lt;td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O82" s="30" t="str">
        <f t="shared" si="10"/>
        <v>document.getElementById('m080').innerHTML = (b0*0) + (s0*30+s1*30+s5*30)+ (ex04*20);</v>
      </c>
      <c r="AP82" s="34" t="str">
        <f t="shared" si="11"/>
        <v>m080</v>
      </c>
      <c r="AQ82" s="6" t="str">
        <f>IF(T82="","",VLOOKUP(T82,List!N$2:O$7,2,FALSE)&amp;"*"&amp;U82&amp;IF(V82="","","+"&amp;VLOOKUP(V82,List!N$2:O$7,2,FALSE)&amp;"*"&amp;W82&amp;"-"&amp;VLOOKUP(T82,List!N$2:O$7,2,FALSE)&amp;"*"&amp;VLOOKUP(V82,List!N$2:O$7,2,FALSE)&amp;"*"&amp;MIN(U82,W82)))&amp;IF(Y82="","",IF(T82="","","+")&amp;VLOOKUP(Y82,List!P$2:Q$14,2,FALSE)&amp;"*"&amp;Z82&amp;IF(AA82="","","+"&amp;VLOOKUP(AA82,List!P$2:Q$13,2,FALSE)))</f>
        <v>ex04*20</v>
      </c>
    </row>
    <row r="83" spans="1:43" s="3" customFormat="1" ht="37.200000000000003" customHeight="1" x14ac:dyDescent="0.3">
      <c r="A83" s="3" t="s">
        <v>774</v>
      </c>
      <c r="C83" s="6" t="s">
        <v>807</v>
      </c>
      <c r="D83" s="3">
        <v>5</v>
      </c>
      <c r="E83" s="3" t="s">
        <v>39</v>
      </c>
      <c r="F83" s="6"/>
      <c r="G83" s="14" t="s">
        <v>48</v>
      </c>
      <c r="H83" s="8" t="s">
        <v>841</v>
      </c>
      <c r="I83" s="8"/>
      <c r="J83" s="4">
        <f t="shared" si="6"/>
        <v>90</v>
      </c>
      <c r="K83" s="2"/>
      <c r="L83" s="2">
        <v>60</v>
      </c>
      <c r="M83" s="2"/>
      <c r="N83" s="2">
        <f t="shared" si="7"/>
        <v>60</v>
      </c>
      <c r="O83" s="2">
        <v>20</v>
      </c>
      <c r="P83" s="2"/>
      <c r="Q83" s="2"/>
      <c r="R83" s="2"/>
      <c r="S83" s="7"/>
      <c r="X83" s="3">
        <f t="shared" si="9"/>
        <v>0</v>
      </c>
      <c r="Z83" s="8"/>
      <c r="AB83" s="4"/>
      <c r="AC83" s="5" t="s">
        <v>480</v>
      </c>
      <c r="AD83" s="3">
        <v>30</v>
      </c>
      <c r="AF83" s="3">
        <v>30</v>
      </c>
      <c r="AK83" s="4">
        <f t="shared" si="8"/>
        <v>30</v>
      </c>
      <c r="AM83" s="22"/>
      <c r="AN83" s="30" t="str">
        <f>"&lt;tr class='mmt"&amp;IF(E83="活動"," ev",IF(E83="限定"," ltd",""))&amp;IF(H83=""," groupless'","'")&amp;"&gt;&lt;td headers='icon'&gt;&lt;a href='https://www.alchemistcodedb.com/jp/card/"&amp;SUBSTITUTE(SUBSTITUTE(LOWER(A83),"_","-"),".png","")&amp;"'&gt;&lt;img src='resources/"&amp;A83&amp;"' title='"&amp;C83&amp;"' /&gt;&lt;/a&gt;&lt;/td&gt;&lt;td headers='name'&gt;"&amp;C83&amp;"&lt;/td&gt;&lt;td headers='rank'&gt;"&amp;D83&amp;"&lt;/td&gt;&lt;td headers='remark'&gt;"&amp;IF(E83="活動","&lt;span class='event'&gt;活動&lt;/span&gt;",IF(E83="限定","&lt;span class='limited'&gt;限定&lt;/span&gt;",""))&amp;"&lt;/td&gt;&lt;td headers='origin'&gt;&lt;span class='originName'&gt;"&amp;SUBSTITUTE(G83,CHAR(10),"&lt;br /&gt;")&amp;"&lt;/span&gt;&lt;img class='originLogo' src='resources/ui/"&amp;VLOOKUP(G83,List!F:H,2,FALSE)&amp;"'title='"&amp;SUBSTITUTE(G83,CHAR(10)," ")&amp;"' /&gt;&lt;/td&gt;&lt;td headers='group'&gt;"&amp;IF(H83="","","&lt;span class='groupName'&gt;"&amp;SUBSTITUTE(H83,CHAR(10)," ")&amp;IF(I83="","","&lt;br /&gt;"&amp;SUBSTITUTE(I83,CHAR(10)," "))&amp;"&lt;/span&gt;&lt;img class='groupLogo' src='resources/ui/"&amp;VLOOKUP(H83,List!K:L,2,FALSE)&amp;"' title='"&amp;SUBSTITUTE(H83,CHAR(10)," ")&amp;"' /&gt;")&amp;IF(I83="","","&lt;img class='groupLogo' src='resources/ui/"&amp;VLOOKUP(I83,List!K:L,2,FALSE)&amp;"' title='"&amp;SUBSTITUTE(I83,CHAR(10)," ")&amp;"' /&gt;")&amp;"&lt;/td&gt;&lt;td headers='score' id='"&amp;AP83&amp;"'&gt;"&amp;J83&amp;"&lt;/td&gt;&lt;td headers='HP'&gt;"&amp;K83&amp;"&lt;/td&gt;&lt;td headers='patk'&gt;"&amp;L83&amp;"&lt;/td&gt;&lt;td headers='matk'&gt;"&amp;M83&amp;"&lt;/td&gt;&lt;td headers='pdef'&gt;"&amp;O83&amp;"&lt;/td&gt;&lt;td headers='mdef'&gt;"&amp;P83&amp;"&lt;/td&gt;&lt;td headers='dex'&gt;"&amp;Q83&amp;"&lt;/td&gt;&lt;td headers='agi'&gt;"&amp;R83&amp;"&lt;/td&gt;&lt;td headers='luck'&gt;"&amp;S83&amp;"&lt;/td&gt;&lt;td headers='aType'&gt;"&amp;T83&amp;IF(V83="","","&lt;br /&gt;"&amp;V83)&amp; "&lt;/td&gt;&lt;td headers='a.bonus'&gt;"&amp;U83&amp;IF(W83="","","&lt;br /&gt;"&amp;W83)&amp;"&lt;/td&gt;&lt;td headers='special'&gt;"&amp;Y83&amp;IF(AA83="","","&lt;br /&gt;"&amp;AA83)&amp;"&lt;/td&gt;&lt;td headers='sp.bonus'&gt;"&amp;Z83&amp;IF(AB83="","","&lt;br /&gt;"&amp;AB83)&amp;"&lt;/td&gt;&lt;td headers='others'&gt;"&amp;AC83&amp;"&lt;/td&gt;&lt;td headers='sinA'&gt;"&amp;AD83&amp;"&lt;/td&gt;&lt;td headers='sinB'&gt;"&amp;AE83&amp;"&lt;/td&gt;&lt;td headers='sinC'&gt;"&amp;AF83&amp;"&lt;/td&gt;&lt;td headers='sinD'&gt;"&amp;AG83&amp;"&lt;/td&gt;&lt;td headers='sinE'&gt;"&amp;AH83&amp;"&lt;/td&gt;&lt;td headers='sinF'&gt;"&amp;AI83&amp;"&lt;/td&gt;&lt;td headers='sinG'&gt;"&amp;AJ83&amp;"&lt;/td&gt;&lt;/tr&gt;"</f>
        <v>&lt;tr class='mmt ltd'&gt;&lt;td headers='icon'&gt;&lt;a href='https://www.alchemistcodedb.com/jp/card/ts-gl-eira-01'&gt;&lt;img src='resources/TS_GL_EIRA_01.png' title='A Snowy Yearning' /&gt;&lt;/a&gt;&lt;/td&gt;&lt;td headers='name'&gt;A Snowy Yearning&lt;/td&gt;&lt;td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headers='group'&gt;&lt;span class='groupName'&gt;Global Original&lt;/span&gt;&lt;img class='groupLogo' src='resources/ui/subgroup_gl_original.png' title='Global Original' /&gt;&lt;/td&gt;&lt;td headers='score' id='m081'&gt;90&lt;/td&gt;&lt;td headers='HP'&gt;&lt;/td&gt;&lt;td headers='patk'&gt;60&lt;/td&gt;&lt;td headers='matk'&gt;&lt;/td&gt;&lt;td headers='pdef'&gt;20&lt;/td&gt;&lt;td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headers='others'&gt;暴擊率+20&lt;/td&gt;&lt;td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O83" s="30" t="str">
        <f t="shared" si="10"/>
        <v>document.getElementById('m081').innerHTML = (b0*60+b1*60) + (s0*30+s1*30+s3*30);</v>
      </c>
      <c r="AP83" s="34" t="str">
        <f t="shared" si="11"/>
        <v>m081</v>
      </c>
      <c r="AQ83" s="6" t="str">
        <f>IF(T83="","",VLOOKUP(T83,List!N$2:O$7,2,FALSE)&amp;"*"&amp;U83&amp;IF(V83="","","+"&amp;VLOOKUP(V83,List!N$2:O$7,2,FALSE)&amp;"*"&amp;W83&amp;"-"&amp;VLOOKUP(T83,List!N$2:O$7,2,FALSE)&amp;"*"&amp;VLOOKUP(V83,List!N$2:O$7,2,FALSE)&amp;"*"&amp;MIN(U83,W83)))&amp;IF(Y83="","",IF(T83="","","+")&amp;VLOOKUP(Y83,List!P$2:Q$14,2,FALSE)&amp;"*"&amp;Z83&amp;IF(AA83="","","+"&amp;VLOOKUP(AA83,List!P$2:Q$13,2,FALSE)))</f>
        <v/>
      </c>
    </row>
    <row r="84" spans="1:43" s="3" customFormat="1" ht="37.200000000000003" customHeight="1" x14ac:dyDescent="0.3">
      <c r="A84" s="3" t="s">
        <v>775</v>
      </c>
      <c r="C84" s="6" t="s">
        <v>808</v>
      </c>
      <c r="D84" s="3">
        <v>5</v>
      </c>
      <c r="E84" s="3" t="s">
        <v>39</v>
      </c>
      <c r="F84" s="6"/>
      <c r="G84" s="14" t="s">
        <v>173</v>
      </c>
      <c r="H84" s="8" t="s">
        <v>841</v>
      </c>
      <c r="I84" s="8"/>
      <c r="J84" s="4">
        <f t="shared" si="6"/>
        <v>60</v>
      </c>
      <c r="K84" s="2">
        <v>40</v>
      </c>
      <c r="L84" s="2">
        <v>30</v>
      </c>
      <c r="M84" s="2">
        <v>30</v>
      </c>
      <c r="N84" s="2">
        <f t="shared" si="7"/>
        <v>30</v>
      </c>
      <c r="O84" s="2"/>
      <c r="P84" s="2"/>
      <c r="Q84" s="2"/>
      <c r="R84" s="2"/>
      <c r="S84" s="7"/>
      <c r="X84" s="3">
        <f t="shared" si="9"/>
        <v>0</v>
      </c>
      <c r="Z84" s="8"/>
      <c r="AB84" s="4"/>
      <c r="AC84" s="5"/>
      <c r="AG84" s="3">
        <v>30</v>
      </c>
      <c r="AI84" s="3">
        <v>30</v>
      </c>
      <c r="AK84" s="4">
        <f t="shared" si="8"/>
        <v>30</v>
      </c>
      <c r="AM84" s="22"/>
      <c r="AN84" s="30" t="str">
        <f>"&lt;tr class='mmt"&amp;IF(E84="活動"," ev",IF(E84="限定"," ltd",""))&amp;IF(H84=""," groupless'","'")&amp;"&gt;&lt;td headers='icon'&gt;&lt;a href='https://www.alchemistcodedb.com/jp/card/"&amp;SUBSTITUTE(SUBSTITUTE(LOWER(A84),"_","-"),".png","")&amp;"'&gt;&lt;img src='resources/"&amp;A84&amp;"' title='"&amp;C84&amp;"' /&gt;&lt;/a&gt;&lt;/td&gt;&lt;td headers='name'&gt;"&amp;C84&amp;"&lt;/td&gt;&lt;td headers='rank'&gt;"&amp;D84&amp;"&lt;/td&gt;&lt;td headers='remark'&gt;"&amp;IF(E84="活動","&lt;span class='event'&gt;活動&lt;/span&gt;",IF(E84="限定","&lt;span class='limited'&gt;限定&lt;/span&gt;",""))&amp;"&lt;/td&gt;&lt;td headers='origin'&gt;&lt;span class='originName'&gt;"&amp;SUBSTITUTE(G84,CHAR(10),"&lt;br /&gt;")&amp;"&lt;/span&gt;&lt;img class='originLogo' src='resources/ui/"&amp;VLOOKUP(G84,List!F:H,2,FALSE)&amp;"'title='"&amp;SUBSTITUTE(G84,CHAR(10)," ")&amp;"' /&gt;&lt;/td&gt;&lt;td headers='group'&gt;"&amp;IF(H84="","","&lt;span class='groupName'&gt;"&amp;SUBSTITUTE(H84,CHAR(10)," ")&amp;IF(I84="","","&lt;br /&gt;"&amp;SUBSTITUTE(I84,CHAR(10)," "))&amp;"&lt;/span&gt;&lt;img class='groupLogo' src='resources/ui/"&amp;VLOOKUP(H84,List!K:L,2,FALSE)&amp;"' title='"&amp;SUBSTITUTE(H84,CHAR(10)," ")&amp;"' /&gt;")&amp;IF(I84="","","&lt;img class='groupLogo' src='resources/ui/"&amp;VLOOKUP(I84,List!K:L,2,FALSE)&amp;"' title='"&amp;SUBSTITUTE(I84,CHAR(10)," ")&amp;"' /&gt;")&amp;"&lt;/td&gt;&lt;td headers='score' id='"&amp;AP84&amp;"'&gt;"&amp;J84&amp;"&lt;/td&gt;&lt;td headers='HP'&gt;"&amp;K84&amp;"&lt;/td&gt;&lt;td headers='patk'&gt;"&amp;L84&amp;"&lt;/td&gt;&lt;td headers='matk'&gt;"&amp;M84&amp;"&lt;/td&gt;&lt;td headers='pdef'&gt;"&amp;O84&amp;"&lt;/td&gt;&lt;td headers='mdef'&gt;"&amp;P84&amp;"&lt;/td&gt;&lt;td headers='dex'&gt;"&amp;Q84&amp;"&lt;/td&gt;&lt;td headers='agi'&gt;"&amp;R84&amp;"&lt;/td&gt;&lt;td headers='luck'&gt;"&amp;S84&amp;"&lt;/td&gt;&lt;td headers='aType'&gt;"&amp;T84&amp;IF(V84="","","&lt;br /&gt;"&amp;V84)&amp; "&lt;/td&gt;&lt;td headers='a.bonus'&gt;"&amp;U84&amp;IF(W84="","","&lt;br /&gt;"&amp;W84)&amp;"&lt;/td&gt;&lt;td headers='special'&gt;"&amp;Y84&amp;IF(AA84="","","&lt;br /&gt;"&amp;AA84)&amp;"&lt;/td&gt;&lt;td headers='sp.bonus'&gt;"&amp;Z84&amp;IF(AB84="","","&lt;br /&gt;"&amp;AB84)&amp;"&lt;/td&gt;&lt;td headers='others'&gt;"&amp;AC84&amp;"&lt;/td&gt;&lt;td headers='sinA'&gt;"&amp;AD84&amp;"&lt;/td&gt;&lt;td headers='sinB'&gt;"&amp;AE84&amp;"&lt;/td&gt;&lt;td headers='sinC'&gt;"&amp;AF84&amp;"&lt;/td&gt;&lt;td headers='sinD'&gt;"&amp;AG84&amp;"&lt;/td&gt;&lt;td headers='sinE'&gt;"&amp;AH84&amp;"&lt;/td&gt;&lt;td headers='sinF'&gt;"&amp;AI84&amp;"&lt;/td&gt;&lt;td headers='sinG'&gt;"&amp;AJ84&amp;"&lt;/td&gt;&lt;/tr&gt;"</f>
        <v>&lt;tr class='mmt ltd'&gt;&lt;td headers='icon'&gt;&lt;a href='https://www.alchemistcodedb.com/jp/card/ts-gl-eliza-01'&gt;&lt;img src='resources/TS_GL_ELIZA_01.png' title='Private Teatime' /&gt;&lt;/a&gt;&lt;/td&gt;&lt;td headers='name'&gt;Private Teatime&lt;/td&gt;&lt;td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class='groupName'&gt;Global Original&lt;/span&gt;&lt;img class='groupLogo' src='resources/ui/subgroup_gl_original.png' title='Global Original' /&gt;&lt;/td&gt;&lt;td headers='score' id='m082'&gt;60&lt;/td&gt;&lt;td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O84" s="30" t="str">
        <f t="shared" si="10"/>
        <v>document.getElementById('m082').innerHTML = (b0*30+b1*30+b2*30) + (s0*30+s4*30+s6*30);</v>
      </c>
      <c r="AP84" s="34" t="str">
        <f t="shared" si="11"/>
        <v>m082</v>
      </c>
      <c r="AQ84" s="6" t="str">
        <f>IF(T84="","",VLOOKUP(T84,List!N$2:O$7,2,FALSE)&amp;"*"&amp;U84&amp;IF(V84="","","+"&amp;VLOOKUP(V84,List!N$2:O$7,2,FALSE)&amp;"*"&amp;W84&amp;"-"&amp;VLOOKUP(T84,List!N$2:O$7,2,FALSE)&amp;"*"&amp;VLOOKUP(V84,List!N$2:O$7,2,FALSE)&amp;"*"&amp;MIN(U84,W84)))&amp;IF(Y84="","",IF(T84="","","+")&amp;VLOOKUP(Y84,List!P$2:Q$14,2,FALSE)&amp;"*"&amp;Z84&amp;IF(AA84="","","+"&amp;VLOOKUP(AA84,List!P$2:Q$13,2,FALSE)))</f>
        <v/>
      </c>
    </row>
    <row r="85" spans="1:43" s="3" customFormat="1" ht="37.200000000000003" customHeight="1" x14ac:dyDescent="0.3">
      <c r="A85" s="3" t="s">
        <v>776</v>
      </c>
      <c r="C85" s="6" t="s">
        <v>809</v>
      </c>
      <c r="D85" s="3">
        <v>5</v>
      </c>
      <c r="E85" s="3" t="s">
        <v>39</v>
      </c>
      <c r="F85" s="6"/>
      <c r="G85" s="14" t="s">
        <v>48</v>
      </c>
      <c r="H85" s="8" t="s">
        <v>841</v>
      </c>
      <c r="I85" s="8"/>
      <c r="J85" s="4">
        <f t="shared" si="6"/>
        <v>70</v>
      </c>
      <c r="K85" s="2">
        <v>40</v>
      </c>
      <c r="L85" s="2"/>
      <c r="M85" s="2">
        <v>30</v>
      </c>
      <c r="N85" s="2">
        <f t="shared" si="7"/>
        <v>30</v>
      </c>
      <c r="O85" s="2"/>
      <c r="P85" s="2"/>
      <c r="Q85" s="2"/>
      <c r="R85" s="2"/>
      <c r="S85" s="7"/>
      <c r="X85" s="3">
        <f t="shared" si="9"/>
        <v>0</v>
      </c>
      <c r="Y85" s="3" t="s">
        <v>810</v>
      </c>
      <c r="Z85" s="8">
        <v>20</v>
      </c>
      <c r="AB85" s="4"/>
      <c r="AC85" s="5" t="s">
        <v>544</v>
      </c>
      <c r="AD85" s="3">
        <v>20</v>
      </c>
      <c r="AF85" s="3">
        <v>20</v>
      </c>
      <c r="AI85" s="3">
        <v>20</v>
      </c>
      <c r="AK85" s="4">
        <f t="shared" si="8"/>
        <v>20</v>
      </c>
      <c r="AM85" s="22"/>
      <c r="AN85" s="30" t="str">
        <f>"&lt;tr class='mmt"&amp;IF(E85="活動"," ev",IF(E85="限定"," ltd",""))&amp;IF(H85=""," groupless'","'")&amp;"&gt;&lt;td headers='icon'&gt;&lt;a href='https://www.alchemistcodedb.com/jp/card/"&amp;SUBSTITUTE(SUBSTITUTE(LOWER(A85),"_","-"),".png","")&amp;"'&gt;&lt;img src='resources/"&amp;A85&amp;"' title='"&amp;C85&amp;"' /&gt;&lt;/a&gt;&lt;/td&gt;&lt;td headers='name'&gt;"&amp;C85&amp;"&lt;/td&gt;&lt;td headers='rank'&gt;"&amp;D85&amp;"&lt;/td&gt;&lt;td headers='remark'&gt;"&amp;IF(E85="活動","&lt;span class='event'&gt;活動&lt;/span&gt;",IF(E85="限定","&lt;span class='limited'&gt;限定&lt;/span&gt;",""))&amp;"&lt;/td&gt;&lt;td headers='origin'&gt;&lt;span class='originName'&gt;"&amp;SUBSTITUTE(G85,CHAR(10),"&lt;br /&gt;")&amp;"&lt;/span&gt;&lt;img class='originLogo' src='resources/ui/"&amp;VLOOKUP(G85,List!F:H,2,FALSE)&amp;"'title='"&amp;SUBSTITUTE(G85,CHAR(10)," ")&amp;"' /&gt;&lt;/td&gt;&lt;td headers='group'&gt;"&amp;IF(H85="","","&lt;span class='groupName'&gt;"&amp;SUBSTITUTE(H85,CHAR(10)," ")&amp;IF(I85="","","&lt;br /&gt;"&amp;SUBSTITUTE(I85,CHAR(10)," "))&amp;"&lt;/span&gt;&lt;img class='groupLogo' src='resources/ui/"&amp;VLOOKUP(H85,List!K:L,2,FALSE)&amp;"' title='"&amp;SUBSTITUTE(H85,CHAR(10)," ")&amp;"' /&gt;")&amp;IF(I85="","","&lt;img class='groupLogo' src='resources/ui/"&amp;VLOOKUP(I85,List!K:L,2,FALSE)&amp;"' title='"&amp;SUBSTITUTE(I85,CHAR(10)," ")&amp;"' /&gt;")&amp;"&lt;/td&gt;&lt;td headers='score' id='"&amp;AP85&amp;"'&gt;"&amp;J85&amp;"&lt;/td&gt;&lt;td headers='HP'&gt;"&amp;K85&amp;"&lt;/td&gt;&lt;td headers='patk'&gt;"&amp;L85&amp;"&lt;/td&gt;&lt;td headers='matk'&gt;"&amp;M85&amp;"&lt;/td&gt;&lt;td headers='pdef'&gt;"&amp;O85&amp;"&lt;/td&gt;&lt;td headers='mdef'&gt;"&amp;P85&amp;"&lt;/td&gt;&lt;td headers='dex'&gt;"&amp;Q85&amp;"&lt;/td&gt;&lt;td headers='agi'&gt;"&amp;R85&amp;"&lt;/td&gt;&lt;td headers='luck'&gt;"&amp;S85&amp;"&lt;/td&gt;&lt;td headers='aType'&gt;"&amp;T85&amp;IF(V85="","","&lt;br /&gt;"&amp;V85)&amp; "&lt;/td&gt;&lt;td headers='a.bonus'&gt;"&amp;U85&amp;IF(W85="","","&lt;br /&gt;"&amp;W85)&amp;"&lt;/td&gt;&lt;td headers='special'&gt;"&amp;Y85&amp;IF(AA85="","","&lt;br /&gt;"&amp;AA85)&amp;"&lt;/td&gt;&lt;td headers='sp.bonus'&gt;"&amp;Z85&amp;IF(AB85="","","&lt;br /&gt;"&amp;AB85)&amp;"&lt;/td&gt;&lt;td headers='others'&gt;"&amp;AC85&amp;"&lt;/td&gt;&lt;td headers='sinA'&gt;"&amp;AD85&amp;"&lt;/td&gt;&lt;td headers='sinB'&gt;"&amp;AE85&amp;"&lt;/td&gt;&lt;td headers='sinC'&gt;"&amp;AF85&amp;"&lt;/td&gt;&lt;td headers='sinD'&gt;"&amp;AG85&amp;"&lt;/td&gt;&lt;td headers='sinE'&gt;"&amp;AH85&amp;"&lt;/td&gt;&lt;td headers='sinF'&gt;"&amp;AI85&amp;"&lt;/td&gt;&lt;td headers='sinG'&gt;"&amp;AJ85&amp;"&lt;/td&gt;&lt;/tr&gt;"</f>
        <v>&lt;tr class='mmt ltd'&gt;&lt;td headers='icon'&gt;&lt;a href='https://www.alchemistcodedb.com/jp/card/ts-gl-emry-01'&gt;&lt;img src='resources/TS_GL_EMRY_01.png' title='Farewells' /&gt;&lt;/a&gt;&lt;/td&gt;&lt;td headers='name'&gt;Farewells&lt;/td&gt;&lt;td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headers='group'&gt;&lt;span class='groupName'&gt;Global Original&lt;/span&gt;&lt;img class='groupLogo' src='resources/ui/subgroup_gl_original.png' title='Global Original' /&gt;&lt;/td&gt;&lt;td headers='score' id='m083'&gt;70&lt;/td&gt;&lt;td headers='HP'&gt;40&lt;/td&gt;&lt;td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headers='special'&gt;火属性&lt;/td&gt;&lt;td headers='sp.bonus'&gt;20&lt;/td&gt;&lt;td headers='others'&gt;回避率+5&lt;/td&gt;&lt;td headers='sinA'&gt;20&lt;/td&gt;&lt;td headers='sinB'&gt;&lt;/td&gt;&lt;td headers='sinC'&gt;20&lt;/td&gt;&lt;td headers='sinD'&gt;&lt;/td&gt;&lt;td headers='sinE'&gt;&lt;/td&gt;&lt;td headers='sinF'&gt;20&lt;/td&gt;&lt;td headers='sinG'&gt;&lt;/td&gt;&lt;/tr&gt;</v>
      </c>
      <c r="AO85" s="30" t="str">
        <f t="shared" si="10"/>
        <v>document.getElementById('m083').innerHTML = (b0*30) + (s0*20+s1*20+s3*20+s6*20)+ (ex08*20);</v>
      </c>
      <c r="AP85" s="34" t="str">
        <f t="shared" si="11"/>
        <v>m083</v>
      </c>
      <c r="AQ85" s="6" t="str">
        <f>IF(T85="","",VLOOKUP(T85,List!N$2:O$7,2,FALSE)&amp;"*"&amp;U85&amp;IF(V85="","","+"&amp;VLOOKUP(V85,List!N$2:O$7,2,FALSE)&amp;"*"&amp;W85&amp;"-"&amp;VLOOKUP(T85,List!N$2:O$7,2,FALSE)&amp;"*"&amp;VLOOKUP(V85,List!N$2:O$7,2,FALSE)&amp;"*"&amp;MIN(U85,W85)))&amp;IF(Y85="","",IF(T85="","","+")&amp;VLOOKUP(Y85,List!P$2:Q$14,2,FALSE)&amp;"*"&amp;Z85&amp;IF(AA85="","","+"&amp;VLOOKUP(AA85,List!P$2:Q$13,2,FALSE)))</f>
        <v>ex08*20</v>
      </c>
    </row>
    <row r="86" spans="1:43" s="3" customFormat="1" ht="37.200000000000003" customHeight="1" x14ac:dyDescent="0.3">
      <c r="A86" s="3" t="s">
        <v>777</v>
      </c>
      <c r="C86" s="6" t="s">
        <v>831</v>
      </c>
      <c r="D86" s="3">
        <v>5</v>
      </c>
      <c r="E86" s="3" t="s">
        <v>39</v>
      </c>
      <c r="F86" s="6"/>
      <c r="G86" s="14" t="s">
        <v>173</v>
      </c>
      <c r="H86" s="8" t="s">
        <v>841</v>
      </c>
      <c r="I86" s="8"/>
      <c r="J86" s="4">
        <f t="shared" si="6"/>
        <v>100</v>
      </c>
      <c r="K86" s="2"/>
      <c r="L86" s="2"/>
      <c r="M86" s="2"/>
      <c r="N86" s="2">
        <f t="shared" si="7"/>
        <v>0</v>
      </c>
      <c r="O86" s="2"/>
      <c r="P86" s="2"/>
      <c r="Q86" s="2">
        <v>30</v>
      </c>
      <c r="R86" s="2">
        <v>10</v>
      </c>
      <c r="S86" s="7"/>
      <c r="T86" s="3" t="s">
        <v>17</v>
      </c>
      <c r="U86" s="3">
        <v>40</v>
      </c>
      <c r="X86" s="3">
        <f t="shared" si="9"/>
        <v>40</v>
      </c>
      <c r="Z86" s="8"/>
      <c r="AB86" s="4"/>
      <c r="AC86" s="5" t="s">
        <v>623</v>
      </c>
      <c r="AD86" s="3">
        <v>60</v>
      </c>
      <c r="AK86" s="4">
        <f t="shared" si="8"/>
        <v>60</v>
      </c>
      <c r="AM86" s="22"/>
      <c r="AN86" s="30" t="str">
        <f>"&lt;tr class='mmt"&amp;IF(E86="活動"," ev",IF(E86="限定"," ltd",""))&amp;IF(H86=""," groupless'","'")&amp;"&gt;&lt;td headers='icon'&gt;&lt;a href='https://www.alchemistcodedb.com/jp/card/"&amp;SUBSTITUTE(SUBSTITUTE(LOWER(A86),"_","-"),".png","")&amp;"'&gt;&lt;img src='resources/"&amp;A86&amp;"' title='"&amp;C86&amp;"' /&gt;&lt;/a&gt;&lt;/td&gt;&lt;td headers='name'&gt;"&amp;C86&amp;"&lt;/td&gt;&lt;td headers='rank'&gt;"&amp;D86&amp;"&lt;/td&gt;&lt;td headers='remark'&gt;"&amp;IF(E86="活動","&lt;span class='event'&gt;活動&lt;/span&gt;",IF(E86="限定","&lt;span class='limited'&gt;限定&lt;/span&gt;",""))&amp;"&lt;/td&gt;&lt;td headers='origin'&gt;&lt;span class='originName'&gt;"&amp;SUBSTITUTE(G86,CHAR(10),"&lt;br /&gt;")&amp;"&lt;/span&gt;&lt;img class='originLogo' src='resources/ui/"&amp;VLOOKUP(G86,List!F:H,2,FALSE)&amp;"'title='"&amp;SUBSTITUTE(G86,CHAR(10)," ")&amp;"' /&gt;&lt;/td&gt;&lt;td headers='group'&gt;"&amp;IF(H86="","","&lt;span class='groupName'&gt;"&amp;SUBSTITUTE(H86,CHAR(10)," ")&amp;IF(I86="","","&lt;br /&gt;"&amp;SUBSTITUTE(I86,CHAR(10)," "))&amp;"&lt;/span&gt;&lt;img class='groupLogo' src='resources/ui/"&amp;VLOOKUP(H86,List!K:L,2,FALSE)&amp;"' title='"&amp;SUBSTITUTE(H86,CHAR(10)," ")&amp;"' /&gt;")&amp;IF(I86="","","&lt;img class='groupLogo' src='resources/ui/"&amp;VLOOKUP(I86,List!K:L,2,FALSE)&amp;"' title='"&amp;SUBSTITUTE(I86,CHAR(10)," ")&amp;"' /&gt;")&amp;"&lt;/td&gt;&lt;td headers='score' id='"&amp;AP86&amp;"'&gt;"&amp;J86&amp;"&lt;/td&gt;&lt;td headers='HP'&gt;"&amp;K86&amp;"&lt;/td&gt;&lt;td headers='patk'&gt;"&amp;L86&amp;"&lt;/td&gt;&lt;td headers='matk'&gt;"&amp;M86&amp;"&lt;/td&gt;&lt;td headers='pdef'&gt;"&amp;O86&amp;"&lt;/td&gt;&lt;td headers='mdef'&gt;"&amp;P86&amp;"&lt;/td&gt;&lt;td headers='dex'&gt;"&amp;Q86&amp;"&lt;/td&gt;&lt;td headers='agi'&gt;"&amp;R86&amp;"&lt;/td&gt;&lt;td headers='luck'&gt;"&amp;S86&amp;"&lt;/td&gt;&lt;td headers='aType'&gt;"&amp;T86&amp;IF(V86="","","&lt;br /&gt;"&amp;V86)&amp; "&lt;/td&gt;&lt;td headers='a.bonus'&gt;"&amp;U86&amp;IF(W86="","","&lt;br /&gt;"&amp;W86)&amp;"&lt;/td&gt;&lt;td headers='special'&gt;"&amp;Y86&amp;IF(AA86="","","&lt;br /&gt;"&amp;AA86)&amp;"&lt;/td&gt;&lt;td headers='sp.bonus'&gt;"&amp;Z86&amp;IF(AB86="","","&lt;br /&gt;"&amp;AB86)&amp;"&lt;/td&gt;&lt;td headers='others'&gt;"&amp;AC86&amp;"&lt;/td&gt;&lt;td headers='sinA'&gt;"&amp;AD86&amp;"&lt;/td&gt;&lt;td headers='sinB'&gt;"&amp;AE86&amp;"&lt;/td&gt;&lt;td headers='sinC'&gt;"&amp;AF86&amp;"&lt;/td&gt;&lt;td headers='sinD'&gt;"&amp;AG86&amp;"&lt;/td&gt;&lt;td headers='sinE'&gt;"&amp;AH86&amp;"&lt;/td&gt;&lt;td headers='sinF'&gt;"&amp;AI86&amp;"&lt;/td&gt;&lt;td headers='sinG'&gt;"&amp;AJ86&amp;"&lt;/td&gt;&lt;/tr&gt;"</f>
        <v>&lt;tr class='mmt ltd'&gt;&lt;td headers='icon'&gt;&lt;a href='https://www.alchemistcodedb.com/jp/card/ts-gl-lilith-01'&gt;&lt;img src='resources/TS_GL_LILITH_01.png' title='Melancholy Under The Moonlight' /&gt;&lt;/a&gt;&lt;/td&gt;&lt;td headers='name'&gt;Melancholy Under The Moonlight&lt;/td&gt;&lt;td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class='groupName'&gt;Global Original&lt;/span&gt;&lt;img class='groupLogo' src='resources/ui/subgroup_gl_original.png' title='Global Original' /&gt;&lt;/td&gt;&lt;td headers='score' id='m084'&gt;100&lt;/td&gt;&lt;td headers='HP'&gt;&lt;/td&gt;&lt;td headers='patk'&gt;&lt;/td&gt;&lt;td headers='matk'&gt;&lt;/td&gt;&lt;td headers='pdef'&gt;&lt;/td&gt;&lt;td headers='mdef'&gt;&lt;/td&gt;&lt;td headers='dex'&gt;30&lt;/td&gt;&lt;td headers='agi'&gt;10&lt;/td&gt;&lt;td headers='luck'&gt;&lt;/td&gt;&lt;td headers='aType'&gt;射撃&lt;/td&gt;&lt;td headers='a.bonus'&gt;40&lt;/td&gt;&lt;td headers='special'&gt;&lt;/td&gt;&lt;td headers='sp.bonus'&gt;&lt;/td&gt;&lt;td headers='others'&gt;MP上限+20%&lt;/td&gt;&lt;td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O86" s="30" t="str">
        <f t="shared" si="10"/>
        <v>document.getElementById('m084').innerHTML = (b0*0) + (s0*60+s1*60)+ (ex04*40);</v>
      </c>
      <c r="AP86" s="34" t="str">
        <f t="shared" si="11"/>
        <v>m084</v>
      </c>
      <c r="AQ86" s="6" t="str">
        <f>IF(T86="","",VLOOKUP(T86,List!N$2:O$7,2,FALSE)&amp;"*"&amp;U86&amp;IF(V86="","","+"&amp;VLOOKUP(V86,List!N$2:O$7,2,FALSE)&amp;"*"&amp;W86&amp;"-"&amp;VLOOKUP(T86,List!N$2:O$7,2,FALSE)&amp;"*"&amp;VLOOKUP(V86,List!N$2:O$7,2,FALSE)&amp;"*"&amp;MIN(U86,W86)))&amp;IF(Y86="","",IF(T86="","","+")&amp;VLOOKUP(Y86,List!P$2:Q$14,2,FALSE)&amp;"*"&amp;Z86&amp;IF(AA86="","","+"&amp;VLOOKUP(AA86,List!P$2:Q$13,2,FALSE)))</f>
        <v>ex04*40</v>
      </c>
    </row>
    <row r="87" spans="1:43" s="3" customFormat="1" ht="37.200000000000003" customHeight="1" x14ac:dyDescent="0.3">
      <c r="A87" s="3" t="s">
        <v>778</v>
      </c>
      <c r="C87" s="6" t="s">
        <v>832</v>
      </c>
      <c r="D87" s="3">
        <v>5</v>
      </c>
      <c r="E87" s="3" t="s">
        <v>39</v>
      </c>
      <c r="F87" s="6"/>
      <c r="G87" s="14" t="s">
        <v>48</v>
      </c>
      <c r="H87" s="8" t="s">
        <v>841</v>
      </c>
      <c r="I87" s="8"/>
      <c r="J87" s="4">
        <f t="shared" si="6"/>
        <v>80</v>
      </c>
      <c r="K87" s="2">
        <v>40</v>
      </c>
      <c r="L87" s="2"/>
      <c r="M87" s="2">
        <v>20</v>
      </c>
      <c r="N87" s="2">
        <f t="shared" si="7"/>
        <v>20</v>
      </c>
      <c r="O87" s="2"/>
      <c r="P87" s="2"/>
      <c r="Q87" s="2"/>
      <c r="R87" s="2"/>
      <c r="S87" s="7"/>
      <c r="T87" s="3" t="s">
        <v>18</v>
      </c>
      <c r="U87" s="3">
        <v>20</v>
      </c>
      <c r="X87" s="3">
        <f t="shared" si="9"/>
        <v>20</v>
      </c>
      <c r="Z87" s="8"/>
      <c r="AB87" s="4"/>
      <c r="AC87" s="5" t="s">
        <v>479</v>
      </c>
      <c r="AD87" s="3">
        <v>40</v>
      </c>
      <c r="AJ87" s="3">
        <v>20</v>
      </c>
      <c r="AK87" s="4">
        <f t="shared" si="8"/>
        <v>40</v>
      </c>
      <c r="AM87" s="22"/>
      <c r="AN87" s="30" t="str">
        <f>"&lt;tr class='mmt"&amp;IF(E87="活動"," ev",IF(E87="限定"," ltd",""))&amp;IF(H87=""," groupless'","'")&amp;"&gt;&lt;td headers='icon'&gt;&lt;a href='https://www.alchemistcodedb.com/jp/card/"&amp;SUBSTITUTE(SUBSTITUTE(LOWER(A87),"_","-"),".png","")&amp;"'&gt;&lt;img src='resources/"&amp;A87&amp;"' title='"&amp;C87&amp;"' /&gt;&lt;/a&gt;&lt;/td&gt;&lt;td headers='name'&gt;"&amp;C87&amp;"&lt;/td&gt;&lt;td headers='rank'&gt;"&amp;D87&amp;"&lt;/td&gt;&lt;td headers='remark'&gt;"&amp;IF(E87="活動","&lt;span class='event'&gt;活動&lt;/span&gt;",IF(E87="限定","&lt;span class='limited'&gt;限定&lt;/span&gt;",""))&amp;"&lt;/td&gt;&lt;td headers='origin'&gt;&lt;span class='originName'&gt;"&amp;SUBSTITUTE(G87,CHAR(10),"&lt;br /&gt;")&amp;"&lt;/span&gt;&lt;img class='originLogo' src='resources/ui/"&amp;VLOOKUP(G87,List!F:H,2,FALSE)&amp;"'title='"&amp;SUBSTITUTE(G87,CHAR(10)," ")&amp;"' /&gt;&lt;/td&gt;&lt;td headers='group'&gt;"&amp;IF(H87="","","&lt;span class='groupName'&gt;"&amp;SUBSTITUTE(H87,CHAR(10)," ")&amp;IF(I87="","","&lt;br /&gt;"&amp;SUBSTITUTE(I87,CHAR(10)," "))&amp;"&lt;/span&gt;&lt;img class='groupLogo' src='resources/ui/"&amp;VLOOKUP(H87,List!K:L,2,FALSE)&amp;"' title='"&amp;SUBSTITUTE(H87,CHAR(10)," ")&amp;"' /&gt;")&amp;IF(I87="","","&lt;img class='groupLogo' src='resources/ui/"&amp;VLOOKUP(I87,List!K:L,2,FALSE)&amp;"' title='"&amp;SUBSTITUTE(I87,CHAR(10)," ")&amp;"' /&gt;")&amp;"&lt;/td&gt;&lt;td headers='score' id='"&amp;AP87&amp;"'&gt;"&amp;J87&amp;"&lt;/td&gt;&lt;td headers='HP'&gt;"&amp;K87&amp;"&lt;/td&gt;&lt;td headers='patk'&gt;"&amp;L87&amp;"&lt;/td&gt;&lt;td headers='matk'&gt;"&amp;M87&amp;"&lt;/td&gt;&lt;td headers='pdef'&gt;"&amp;O87&amp;"&lt;/td&gt;&lt;td headers='mdef'&gt;"&amp;P87&amp;"&lt;/td&gt;&lt;td headers='dex'&gt;"&amp;Q87&amp;"&lt;/td&gt;&lt;td headers='agi'&gt;"&amp;R87&amp;"&lt;/td&gt;&lt;td headers='luck'&gt;"&amp;S87&amp;"&lt;/td&gt;&lt;td headers='aType'&gt;"&amp;T87&amp;IF(V87="","","&lt;br /&gt;"&amp;V87)&amp; "&lt;/td&gt;&lt;td headers='a.bonus'&gt;"&amp;U87&amp;IF(W87="","","&lt;br /&gt;"&amp;W87)&amp;"&lt;/td&gt;&lt;td headers='special'&gt;"&amp;Y87&amp;IF(AA87="","","&lt;br /&gt;"&amp;AA87)&amp;"&lt;/td&gt;&lt;td headers='sp.bonus'&gt;"&amp;Z87&amp;IF(AB87="","","&lt;br /&gt;"&amp;AB87)&amp;"&lt;/td&gt;&lt;td headers='others'&gt;"&amp;AC87&amp;"&lt;/td&gt;&lt;td headers='sinA'&gt;"&amp;AD87&amp;"&lt;/td&gt;&lt;td headers='sinB'&gt;"&amp;AE87&amp;"&lt;/td&gt;&lt;td headers='sinC'&gt;"&amp;AF87&amp;"&lt;/td&gt;&lt;td headers='sinD'&gt;"&amp;AG87&amp;"&lt;/td&gt;&lt;td headers='sinE'&gt;"&amp;AH87&amp;"&lt;/td&gt;&lt;td headers='sinF'&gt;"&amp;AI87&amp;"&lt;/td&gt;&lt;td headers='sinG'&gt;"&amp;AJ87&amp;"&lt;/td&gt;&lt;/tr&gt;"</f>
        <v>&lt;tr class='mmt ltd'&gt;&lt;td headers='icon'&gt;&lt;a href='https://www.alchemistcodedb.com/jp/card/ts-gl-magni-mine-01'&gt;&lt;img src='resources/TS_GL_MAGNI_MINE_01.png' title='An Eggstraordinary Discovery' /&gt;&lt;/a&gt;&lt;/td&gt;&lt;td headers='name'&gt;An Eggstraordinary Discovery&lt;/td&gt;&lt;td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headers='group'&gt;&lt;span class='groupName'&gt;Global Original&lt;/span&gt;&lt;img class='groupLogo' src='resources/ui/subgroup_gl_original.png' title='Global Original' /&gt;&lt;/td&gt;&lt;td headers='score' id='m085'&gt;80&lt;/td&gt;&lt;td headers='HP'&gt;40&lt;/td&gt;&lt;td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headers='aType'&gt;魔法&lt;/td&gt;&lt;td headers='a.bonus'&gt;20&lt;/td&gt;&lt;td headers='special'&gt;&lt;/td&gt;&lt;td headers='sp.bonus'&gt;&lt;/td&gt;&lt;td headers='others'&gt;命中率+10&lt;/td&gt;&lt;td headers='sinA'&gt;40&lt;/td&gt;&lt;td headers='sinB'&gt;&lt;/td&gt;&lt;td headers='sinC'&gt;&lt;/td&gt;&lt;td headers='sinD'&gt;&lt;/td&gt;&lt;td headers='sinE'&gt;&lt;/td&gt;&lt;td headers='sinF'&gt;&lt;/td&gt;&lt;td headers='sinG'&gt;20&lt;/td&gt;&lt;/tr&gt;</v>
      </c>
      <c r="AO87" s="30" t="str">
        <f t="shared" si="10"/>
        <v>document.getElementById('m085').innerHTML = (b0*20) + (s0*40+s1*40+s7*20)+ (ex05*20);</v>
      </c>
      <c r="AP87" s="34" t="str">
        <f t="shared" si="11"/>
        <v>m085</v>
      </c>
      <c r="AQ87" s="6" t="str">
        <f>IF(T87="","",VLOOKUP(T87,List!N$2:O$7,2,FALSE)&amp;"*"&amp;U87&amp;IF(V87="","","+"&amp;VLOOKUP(V87,List!N$2:O$7,2,FALSE)&amp;"*"&amp;W87&amp;"-"&amp;VLOOKUP(T87,List!N$2:O$7,2,FALSE)&amp;"*"&amp;VLOOKUP(V87,List!N$2:O$7,2,FALSE)&amp;"*"&amp;MIN(U87,W87)))&amp;IF(Y87="","",IF(T87="","","+")&amp;VLOOKUP(Y87,List!P$2:Q$14,2,FALSE)&amp;"*"&amp;Z87&amp;IF(AA87="","","+"&amp;VLOOKUP(AA87,List!P$2:Q$13,2,FALSE)))</f>
        <v>ex05*20</v>
      </c>
    </row>
    <row r="88" spans="1:43" s="3" customFormat="1" ht="37.200000000000003" customHeight="1" x14ac:dyDescent="0.3">
      <c r="A88" s="3" t="s">
        <v>779</v>
      </c>
      <c r="C88" s="6" t="s">
        <v>833</v>
      </c>
      <c r="D88" s="3">
        <v>5</v>
      </c>
      <c r="E88" s="3" t="s">
        <v>39</v>
      </c>
      <c r="F88" s="6"/>
      <c r="G88" s="14" t="s">
        <v>42</v>
      </c>
      <c r="H88" s="8" t="s">
        <v>841</v>
      </c>
      <c r="I88" s="8"/>
      <c r="J88" s="4">
        <f t="shared" si="6"/>
        <v>90</v>
      </c>
      <c r="K88" s="2"/>
      <c r="L88" s="2">
        <v>40</v>
      </c>
      <c r="M88" s="2"/>
      <c r="N88" s="2">
        <f t="shared" si="7"/>
        <v>40</v>
      </c>
      <c r="O88" s="2"/>
      <c r="P88" s="2"/>
      <c r="Q88" s="2"/>
      <c r="R88" s="2">
        <v>10</v>
      </c>
      <c r="S88" s="7"/>
      <c r="T88" s="3" t="s">
        <v>14</v>
      </c>
      <c r="U88" s="3">
        <v>30</v>
      </c>
      <c r="X88" s="3">
        <f t="shared" si="9"/>
        <v>30</v>
      </c>
      <c r="Z88" s="8"/>
      <c r="AB88" s="4"/>
      <c r="AC88" s="5" t="s">
        <v>543</v>
      </c>
      <c r="AD88" s="3">
        <v>20</v>
      </c>
      <c r="AF88" s="3">
        <v>20</v>
      </c>
      <c r="AI88" s="3">
        <v>20</v>
      </c>
      <c r="AK88" s="4">
        <f t="shared" si="8"/>
        <v>20</v>
      </c>
      <c r="AM88" s="22"/>
      <c r="AN88" s="30" t="str">
        <f>"&lt;tr class='mmt"&amp;IF(E88="活動"," ev",IF(E88="限定"," ltd",""))&amp;IF(H88=""," groupless'","'")&amp;"&gt;&lt;td headers='icon'&gt;&lt;a href='https://www.alchemistcodedb.com/jp/card/"&amp;SUBSTITUTE(SUBSTITUTE(LOWER(A88),"_","-"),".png","")&amp;"'&gt;&lt;img src='resources/"&amp;A88&amp;"' title='"&amp;C88&amp;"' /&gt;&lt;/a&gt;&lt;/td&gt;&lt;td headers='name'&gt;"&amp;C88&amp;"&lt;/td&gt;&lt;td headers='rank'&gt;"&amp;D88&amp;"&lt;/td&gt;&lt;td headers='remark'&gt;"&amp;IF(E88="活動","&lt;span class='event'&gt;活動&lt;/span&gt;",IF(E88="限定","&lt;span class='limited'&gt;限定&lt;/span&gt;",""))&amp;"&lt;/td&gt;&lt;td headers='origin'&gt;&lt;span class='originName'&gt;"&amp;SUBSTITUTE(G88,CHAR(10),"&lt;br /&gt;")&amp;"&lt;/span&gt;&lt;img class='originLogo' src='resources/ui/"&amp;VLOOKUP(G88,List!F:H,2,FALSE)&amp;"'title='"&amp;SUBSTITUTE(G88,CHAR(10)," ")&amp;"' /&gt;&lt;/td&gt;&lt;td headers='group'&gt;"&amp;IF(H88="","","&lt;span class='groupName'&gt;"&amp;SUBSTITUTE(H88,CHAR(10)," ")&amp;IF(I88="","","&lt;br /&gt;"&amp;SUBSTITUTE(I88,CHAR(10)," "))&amp;"&lt;/span&gt;&lt;img class='groupLogo' src='resources/ui/"&amp;VLOOKUP(H88,List!K:L,2,FALSE)&amp;"' title='"&amp;SUBSTITUTE(H88,CHAR(10)," ")&amp;"' /&gt;")&amp;IF(I88="","","&lt;img class='groupLogo' src='resources/ui/"&amp;VLOOKUP(I88,List!K:L,2,FALSE)&amp;"' title='"&amp;SUBSTITUTE(I88,CHAR(10)," ")&amp;"' /&gt;")&amp;"&lt;/td&gt;&lt;td headers='score' id='"&amp;AP88&amp;"'&gt;"&amp;J88&amp;"&lt;/td&gt;&lt;td headers='HP'&gt;"&amp;K88&amp;"&lt;/td&gt;&lt;td headers='patk'&gt;"&amp;L88&amp;"&lt;/td&gt;&lt;td headers='matk'&gt;"&amp;M88&amp;"&lt;/td&gt;&lt;td headers='pdef'&gt;"&amp;O88&amp;"&lt;/td&gt;&lt;td headers='mdef'&gt;"&amp;P88&amp;"&lt;/td&gt;&lt;td headers='dex'&gt;"&amp;Q88&amp;"&lt;/td&gt;&lt;td headers='agi'&gt;"&amp;R88&amp;"&lt;/td&gt;&lt;td headers='luck'&gt;"&amp;S88&amp;"&lt;/td&gt;&lt;td headers='aType'&gt;"&amp;T88&amp;IF(V88="","","&lt;br /&gt;"&amp;V88)&amp; "&lt;/td&gt;&lt;td headers='a.bonus'&gt;"&amp;U88&amp;IF(W88="","","&lt;br /&gt;"&amp;W88)&amp;"&lt;/td&gt;&lt;td headers='special'&gt;"&amp;Y88&amp;IF(AA88="","","&lt;br /&gt;"&amp;AA88)&amp;"&lt;/td&gt;&lt;td headers='sp.bonus'&gt;"&amp;Z88&amp;IF(AB88="","","&lt;br /&gt;"&amp;AB88)&amp;"&lt;/td&gt;&lt;td headers='others'&gt;"&amp;AC88&amp;"&lt;/td&gt;&lt;td headers='sinA'&gt;"&amp;AD88&amp;"&lt;/td&gt;&lt;td headers='sinB'&gt;"&amp;AE88&amp;"&lt;/td&gt;&lt;td headers='sinC'&gt;"&amp;AF88&amp;"&lt;/td&gt;&lt;td headers='sinD'&gt;"&amp;AG88&amp;"&lt;/td&gt;&lt;td headers='sinE'&gt;"&amp;AH88&amp;"&lt;/td&gt;&lt;td headers='sinF'&gt;"&amp;AI88&amp;"&lt;/td&gt;&lt;td headers='sinG'&gt;"&amp;AJ88&amp;"&lt;/td&gt;&lt;/tr&gt;"</f>
        <v>&lt;tr class='mmt ltd'&gt;&lt;td headers='icon'&gt;&lt;a href='https://www.alchemistcodedb.com/jp/card/ts-gl-magni-sieg-01'&gt;&lt;img src='resources/TS_GL_MAGNI_SIEG_01.png' title='Arduous Adventures' /&gt;&lt;/a&gt;&lt;/td&gt;&lt;td headers='name'&gt;Arduous Adventures&lt;/td&gt;&lt;td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src='resources/ui/IT_TB_BIRTH_ENV.png'title='エンヴィリア Envylia' /&gt;&lt;/td&gt;&lt;td headers='group'&gt;&lt;span class='groupName'&gt;Global Original&lt;/span&gt;&lt;img class='groupLogo' src='resources/ui/subgroup_gl_original.png' title='Global Original' /&gt;&lt;/td&gt;&lt;td headers='score' id='m086'&gt;90&lt;/td&gt;&lt;td headers='HP'&gt;&lt;/td&gt;&lt;td headers='patk'&gt;40&lt;/td&gt;&lt;td headers='matk'&gt;&lt;/td&gt;&lt;td headers='pdef'&gt;&lt;/td&gt;&lt;td headers='mdef'&gt;&lt;/td&gt;&lt;td headers='dex'&gt;&lt;/td&gt;&lt;td headers='agi'&gt;10&lt;/td&gt;&lt;td headers='luck'&gt;&lt;/td&gt;&lt;td headers='aType'&gt;斬撃&lt;/td&gt;&lt;td headers='a.bonus'&gt;30&lt;/td&gt;&lt;td headers='special'&gt;&lt;/td&gt;&lt;td headers='sp.bonus'&gt;&lt;/td&gt;&lt;td headers='others'&gt;回避率+10&lt;/td&gt;&lt;td headers='sinA'&gt;20&lt;/td&gt;&lt;td headers='sinB'&gt;&lt;/td&gt;&lt;td headers='sinC'&gt;20&lt;/td&gt;&lt;td headers='sinD'&gt;&lt;/td&gt;&lt;td headers='sinE'&gt;&lt;/td&gt;&lt;td headers='sinF'&gt;20&lt;/td&gt;&lt;td headers='sinG'&gt;&lt;/td&gt;&lt;/tr&gt;</v>
      </c>
      <c r="AO88" s="30" t="str">
        <f t="shared" si="10"/>
        <v>document.getElementById('m086').innerHTML = (b0*40+b1*40) + (s0*20+s1*20+s3*20+s6*20)+ (ex01*30);</v>
      </c>
      <c r="AP88" s="34" t="str">
        <f t="shared" si="11"/>
        <v>m086</v>
      </c>
      <c r="AQ88" s="6" t="str">
        <f>IF(T88="","",VLOOKUP(T88,List!N$2:O$7,2,FALSE)&amp;"*"&amp;U88&amp;IF(V88="","","+"&amp;VLOOKUP(V88,List!N$2:O$7,2,FALSE)&amp;"*"&amp;W88&amp;"-"&amp;VLOOKUP(T88,List!N$2:O$7,2,FALSE)&amp;"*"&amp;VLOOKUP(V88,List!N$2:O$7,2,FALSE)&amp;"*"&amp;MIN(U88,W88)))&amp;IF(Y88="","",IF(T88="","","+")&amp;VLOOKUP(Y88,List!P$2:Q$14,2,FALSE)&amp;"*"&amp;Z88&amp;IF(AA88="","","+"&amp;VLOOKUP(AA88,List!P$2:Q$13,2,FALSE)))</f>
        <v>ex01*30</v>
      </c>
    </row>
    <row r="89" spans="1:43" s="3" customFormat="1" ht="37.200000000000003" customHeight="1" x14ac:dyDescent="0.3">
      <c r="A89" s="3" t="s">
        <v>780</v>
      </c>
      <c r="C89" s="6" t="s">
        <v>834</v>
      </c>
      <c r="D89" s="3">
        <v>5</v>
      </c>
      <c r="E89" s="3" t="s">
        <v>39</v>
      </c>
      <c r="F89" s="6"/>
      <c r="G89" s="14" t="s">
        <v>48</v>
      </c>
      <c r="H89" s="8" t="s">
        <v>841</v>
      </c>
      <c r="I89" s="8"/>
      <c r="J89" s="4">
        <f t="shared" si="6"/>
        <v>70</v>
      </c>
      <c r="K89" s="2">
        <v>30</v>
      </c>
      <c r="L89" s="2"/>
      <c r="M89" s="2">
        <v>40</v>
      </c>
      <c r="N89" s="2">
        <f t="shared" si="7"/>
        <v>40</v>
      </c>
      <c r="O89" s="2"/>
      <c r="P89" s="2"/>
      <c r="Q89" s="2"/>
      <c r="R89" s="2"/>
      <c r="S89" s="7"/>
      <c r="X89" s="3">
        <f t="shared" si="9"/>
        <v>0</v>
      </c>
      <c r="Z89" s="8"/>
      <c r="AB89" s="4"/>
      <c r="AC89" s="5" t="s">
        <v>835</v>
      </c>
      <c r="AD89" s="3">
        <v>30</v>
      </c>
      <c r="AJ89" s="3">
        <v>30</v>
      </c>
      <c r="AK89" s="4">
        <f t="shared" si="8"/>
        <v>30</v>
      </c>
      <c r="AM89" s="22"/>
      <c r="AN89" s="30" t="str">
        <f>"&lt;tr class='mmt"&amp;IF(E89="活動"," ev",IF(E89="限定"," ltd",""))&amp;IF(H89=""," groupless'","'")&amp;"&gt;&lt;td headers='icon'&gt;&lt;a href='https://www.alchemistcodedb.com/jp/card/"&amp;SUBSTITUTE(SUBSTITUTE(LOWER(A89),"_","-"),".png","")&amp;"'&gt;&lt;img src='resources/"&amp;A89&amp;"' title='"&amp;C89&amp;"' /&gt;&lt;/a&gt;&lt;/td&gt;&lt;td headers='name'&gt;"&amp;C89&amp;"&lt;/td&gt;&lt;td headers='rank'&gt;"&amp;D89&amp;"&lt;/td&gt;&lt;td headers='remark'&gt;"&amp;IF(E89="活動","&lt;span class='event'&gt;活動&lt;/span&gt;",IF(E89="限定","&lt;span class='limited'&gt;限定&lt;/span&gt;",""))&amp;"&lt;/td&gt;&lt;td headers='origin'&gt;&lt;span class='originName'&gt;"&amp;SUBSTITUTE(G89,CHAR(10),"&lt;br /&gt;")&amp;"&lt;/span&gt;&lt;img class='originLogo' src='resources/ui/"&amp;VLOOKUP(G89,List!F:H,2,FALSE)&amp;"'title='"&amp;SUBSTITUTE(G89,CHAR(10)," ")&amp;"' /&gt;&lt;/td&gt;&lt;td headers='group'&gt;"&amp;IF(H89="","","&lt;span class='groupName'&gt;"&amp;SUBSTITUTE(H89,CHAR(10)," ")&amp;IF(I89="","","&lt;br /&gt;"&amp;SUBSTITUTE(I89,CHAR(10)," "))&amp;"&lt;/span&gt;&lt;img class='groupLogo' src='resources/ui/"&amp;VLOOKUP(H89,List!K:L,2,FALSE)&amp;"' title='"&amp;SUBSTITUTE(H89,CHAR(10)," ")&amp;"' /&gt;")&amp;IF(I89="","","&lt;img class='groupLogo' src='resources/ui/"&amp;VLOOKUP(I89,List!K:L,2,FALSE)&amp;"' title='"&amp;SUBSTITUTE(I89,CHAR(10)," ")&amp;"' /&gt;")&amp;"&lt;/td&gt;&lt;td headers='score' id='"&amp;AP89&amp;"'&gt;"&amp;J89&amp;"&lt;/td&gt;&lt;td headers='HP'&gt;"&amp;K89&amp;"&lt;/td&gt;&lt;td headers='patk'&gt;"&amp;L89&amp;"&lt;/td&gt;&lt;td headers='matk'&gt;"&amp;M89&amp;"&lt;/td&gt;&lt;td headers='pdef'&gt;"&amp;O89&amp;"&lt;/td&gt;&lt;td headers='mdef'&gt;"&amp;P89&amp;"&lt;/td&gt;&lt;td headers='dex'&gt;"&amp;Q89&amp;"&lt;/td&gt;&lt;td headers='agi'&gt;"&amp;R89&amp;"&lt;/td&gt;&lt;td headers='luck'&gt;"&amp;S89&amp;"&lt;/td&gt;&lt;td headers='aType'&gt;"&amp;T89&amp;IF(V89="","","&lt;br /&gt;"&amp;V89)&amp; "&lt;/td&gt;&lt;td headers='a.bonus'&gt;"&amp;U89&amp;IF(W89="","","&lt;br /&gt;"&amp;W89)&amp;"&lt;/td&gt;&lt;td headers='special'&gt;"&amp;Y89&amp;IF(AA89="","","&lt;br /&gt;"&amp;AA89)&amp;"&lt;/td&gt;&lt;td headers='sp.bonus'&gt;"&amp;Z89&amp;IF(AB89="","","&lt;br /&gt;"&amp;AB89)&amp;"&lt;/td&gt;&lt;td headers='others'&gt;"&amp;AC89&amp;"&lt;/td&gt;&lt;td headers='sinA'&gt;"&amp;AD89&amp;"&lt;/td&gt;&lt;td headers='sinB'&gt;"&amp;AE89&amp;"&lt;/td&gt;&lt;td headers='sinC'&gt;"&amp;AF89&amp;"&lt;/td&gt;&lt;td headers='sinD'&gt;"&amp;AG89&amp;"&lt;/td&gt;&lt;td headers='sinE'&gt;"&amp;AH89&amp;"&lt;/td&gt;&lt;td headers='sinF'&gt;"&amp;AI89&amp;"&lt;/td&gt;&lt;td headers='sinG'&gt;"&amp;AJ89&amp;"&lt;/td&gt;&lt;/tr&gt;"</f>
        <v>&lt;tr class='mmt ltd'&gt;&lt;td headers='icon'&gt;&lt;a href='https://www.alchemistcodedb.com/jp/card/ts-gl-morr-01'&gt;&lt;img src='resources/TS_GL_MORR_01.png' title='Awaken to Power' /&gt;&lt;/a&gt;&lt;/td&gt;&lt;td headers='name'&gt;Awaken to Power&lt;/td&gt;&lt;td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headers='group'&gt;&lt;span class='groupName'&gt;Global Original&lt;/span&gt;&lt;img class='groupLogo' src='resources/ui/subgroup_gl_original.png' title='Global Original' /&gt;&lt;/td&gt;&lt;td headers='score' id='m087'&gt;70&lt;/td&gt;&lt;td headers='HP'&gt;30&lt;/td&gt;&lt;td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headers='others'&gt;範囲耐性+10,
MP上限+20%&lt;/td&gt;&lt;td headers='sinA'&gt;30&lt;/td&gt;&lt;td headers='sinB'&gt;&lt;/td&gt;&lt;td headers='sinC'&gt;&lt;/td&gt;&lt;td headers='sinD'&gt;&lt;/td&gt;&lt;td headers='sinE'&gt;&lt;/td&gt;&lt;td headers='sinF'&gt;&lt;/td&gt;&lt;td headers='sinG'&gt;30&lt;/td&gt;&lt;/tr&gt;</v>
      </c>
      <c r="AO89" s="30" t="str">
        <f t="shared" si="10"/>
        <v>document.getElementById('m087').innerHTML = (b0*40) + (s0*30+s1*30+s7*30);</v>
      </c>
      <c r="AP89" s="34" t="str">
        <f t="shared" si="11"/>
        <v>m087</v>
      </c>
      <c r="AQ89" s="6" t="str">
        <f>IF(T89="","",VLOOKUP(T89,List!N$2:O$7,2,FALSE)&amp;"*"&amp;U89&amp;IF(V89="","","+"&amp;VLOOKUP(V89,List!N$2:O$7,2,FALSE)&amp;"*"&amp;W89&amp;"-"&amp;VLOOKUP(T89,List!N$2:O$7,2,FALSE)&amp;"*"&amp;VLOOKUP(V89,List!N$2:O$7,2,FALSE)&amp;"*"&amp;MIN(U89,W89)))&amp;IF(Y89="","",IF(T89="","","+")&amp;VLOOKUP(Y89,List!P$2:Q$14,2,FALSE)&amp;"*"&amp;Z89&amp;IF(AA89="","","+"&amp;VLOOKUP(AA89,List!P$2:Q$13,2,FALSE)))</f>
        <v/>
      </c>
    </row>
    <row r="90" spans="1:43" s="3" customFormat="1" ht="37.200000000000003" customHeight="1" x14ac:dyDescent="0.3">
      <c r="A90" s="3" t="s">
        <v>781</v>
      </c>
      <c r="C90" s="6" t="s">
        <v>836</v>
      </c>
      <c r="D90" s="3">
        <v>5</v>
      </c>
      <c r="E90" s="3" t="s">
        <v>39</v>
      </c>
      <c r="F90" s="6"/>
      <c r="G90" s="14" t="s">
        <v>173</v>
      </c>
      <c r="H90" s="8" t="s">
        <v>841</v>
      </c>
      <c r="I90" s="8"/>
      <c r="J90" s="4">
        <f t="shared" si="6"/>
        <v>60</v>
      </c>
      <c r="K90" s="2">
        <v>50</v>
      </c>
      <c r="L90" s="2">
        <v>30</v>
      </c>
      <c r="M90" s="2"/>
      <c r="N90" s="2">
        <f t="shared" si="7"/>
        <v>30</v>
      </c>
      <c r="O90" s="2"/>
      <c r="P90" s="2"/>
      <c r="Q90" s="2"/>
      <c r="R90" s="2"/>
      <c r="S90" s="7"/>
      <c r="X90" s="3">
        <f t="shared" si="9"/>
        <v>0</v>
      </c>
      <c r="Z90" s="8"/>
      <c r="AB90" s="4"/>
      <c r="AC90" s="5" t="s">
        <v>508</v>
      </c>
      <c r="AD90" s="3">
        <v>30</v>
      </c>
      <c r="AH90" s="3">
        <v>30</v>
      </c>
      <c r="AK90" s="4">
        <f t="shared" si="8"/>
        <v>30</v>
      </c>
      <c r="AM90" s="22"/>
      <c r="AN90" s="30" t="str">
        <f>"&lt;tr class='mmt"&amp;IF(E90="活動"," ev",IF(E90="限定"," ltd",""))&amp;IF(H90=""," groupless'","'")&amp;"&gt;&lt;td headers='icon'&gt;&lt;a href='https://www.alchemistcodedb.com/jp/card/"&amp;SUBSTITUTE(SUBSTITUTE(LOWER(A90),"_","-"),".png","")&amp;"'&gt;&lt;img src='resources/"&amp;A90&amp;"' title='"&amp;C90&amp;"' /&gt;&lt;/a&gt;&lt;/td&gt;&lt;td headers='name'&gt;"&amp;C90&amp;"&lt;/td&gt;&lt;td headers='rank'&gt;"&amp;D90&amp;"&lt;/td&gt;&lt;td headers='remark'&gt;"&amp;IF(E90="活動","&lt;span class='event'&gt;活動&lt;/span&gt;",IF(E90="限定","&lt;span class='limited'&gt;限定&lt;/span&gt;",""))&amp;"&lt;/td&gt;&lt;td headers='origin'&gt;&lt;span class='originName'&gt;"&amp;SUBSTITUTE(G90,CHAR(10),"&lt;br /&gt;")&amp;"&lt;/span&gt;&lt;img class='originLogo' src='resources/ui/"&amp;VLOOKUP(G90,List!F:H,2,FALSE)&amp;"'title='"&amp;SUBSTITUTE(G90,CHAR(10)," ")&amp;"' /&gt;&lt;/td&gt;&lt;td headers='group'&gt;"&amp;IF(H90="","","&lt;span class='groupName'&gt;"&amp;SUBSTITUTE(H90,CHAR(10)," ")&amp;IF(I90="","","&lt;br /&gt;"&amp;SUBSTITUTE(I90,CHAR(10)," "))&amp;"&lt;/span&gt;&lt;img class='groupLogo' src='resources/ui/"&amp;VLOOKUP(H90,List!K:L,2,FALSE)&amp;"' title='"&amp;SUBSTITUTE(H90,CHAR(10)," ")&amp;"' /&gt;")&amp;IF(I90="","","&lt;img class='groupLogo' src='resources/ui/"&amp;VLOOKUP(I90,List!K:L,2,FALSE)&amp;"' title='"&amp;SUBSTITUTE(I90,CHAR(10)," ")&amp;"' /&gt;")&amp;"&lt;/td&gt;&lt;td headers='score' id='"&amp;AP90&amp;"'&gt;"&amp;J90&amp;"&lt;/td&gt;&lt;td headers='HP'&gt;"&amp;K90&amp;"&lt;/td&gt;&lt;td headers='patk'&gt;"&amp;L90&amp;"&lt;/td&gt;&lt;td headers='matk'&gt;"&amp;M90&amp;"&lt;/td&gt;&lt;td headers='pdef'&gt;"&amp;O90&amp;"&lt;/td&gt;&lt;td headers='mdef'&gt;"&amp;P90&amp;"&lt;/td&gt;&lt;td headers='dex'&gt;"&amp;Q90&amp;"&lt;/td&gt;&lt;td headers='agi'&gt;"&amp;R90&amp;"&lt;/td&gt;&lt;td headers='luck'&gt;"&amp;S90&amp;"&lt;/td&gt;&lt;td headers='aType'&gt;"&amp;T90&amp;IF(V90="","","&lt;br /&gt;"&amp;V90)&amp; "&lt;/td&gt;&lt;td headers='a.bonus'&gt;"&amp;U90&amp;IF(W90="","","&lt;br /&gt;"&amp;W90)&amp;"&lt;/td&gt;&lt;td headers='special'&gt;"&amp;Y90&amp;IF(AA90="","","&lt;br /&gt;"&amp;AA90)&amp;"&lt;/td&gt;&lt;td headers='sp.bonus'&gt;"&amp;Z90&amp;IF(AB90="","","&lt;br /&gt;"&amp;AB90)&amp;"&lt;/td&gt;&lt;td headers='others'&gt;"&amp;AC90&amp;"&lt;/td&gt;&lt;td headers='sinA'&gt;"&amp;AD90&amp;"&lt;/td&gt;&lt;td headers='sinB'&gt;"&amp;AE90&amp;"&lt;/td&gt;&lt;td headers='sinC'&gt;"&amp;AF90&amp;"&lt;/td&gt;&lt;td headers='sinD'&gt;"&amp;AG90&amp;"&lt;/td&gt;&lt;td headers='sinE'&gt;"&amp;AH90&amp;"&lt;/td&gt;&lt;td headers='sinF'&gt;"&amp;AI90&amp;"&lt;/td&gt;&lt;td headers='sinG'&gt;"&amp;AJ90&amp;"&lt;/td&gt;&lt;/tr&gt;"</f>
        <v>&lt;tr class='mmt ltd'&gt;&lt;td headers='icon'&gt;&lt;a href='https://www.alchemistcodedb.com/jp/card/ts-gl-red6-01'&gt;&lt;img src='resources/TS_GL_RED6_01.png' title='A Slumbering Beast' /&gt;&lt;/a&gt;&lt;/td&gt;&lt;td headers='name'&gt;A Slumbering Beast&lt;/td&gt;&lt;td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class='groupName'&gt;Global Original&lt;/span&gt;&lt;img class='groupLogo' src='resources/ui/subgroup_gl_original.png' title='Global Original' /&gt;&lt;/td&gt;&lt;td headers='score' id='m088'&gt;60&lt;/td&gt;&lt;td headers='HP'&gt;50&lt;/td&gt;&lt;td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headers='others'&gt;単体耐性+20&lt;/td&gt;&lt;td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O90" s="30" t="str">
        <f t="shared" si="10"/>
        <v>document.getElementById('m088').innerHTML = (b0*30+b1*30) + (s0*30+s1*30+s5*30);</v>
      </c>
      <c r="AP90" s="34" t="str">
        <f t="shared" si="11"/>
        <v>m088</v>
      </c>
      <c r="AQ90" s="6" t="str">
        <f>IF(T90="","",VLOOKUP(T90,List!N$2:O$7,2,FALSE)&amp;"*"&amp;U90&amp;IF(V90="","","+"&amp;VLOOKUP(V90,List!N$2:O$7,2,FALSE)&amp;"*"&amp;W90&amp;"-"&amp;VLOOKUP(T90,List!N$2:O$7,2,FALSE)&amp;"*"&amp;VLOOKUP(V90,List!N$2:O$7,2,FALSE)&amp;"*"&amp;MIN(U90,W90)))&amp;IF(Y90="","",IF(T90="","","+")&amp;VLOOKUP(Y90,List!P$2:Q$14,2,FALSE)&amp;"*"&amp;Z90&amp;IF(AA90="","","+"&amp;VLOOKUP(AA90,List!P$2:Q$13,2,FALSE)))</f>
        <v/>
      </c>
    </row>
    <row r="91" spans="1:43" s="3" customFormat="1" ht="37.200000000000003" customHeight="1" x14ac:dyDescent="0.3">
      <c r="A91" s="3" t="s">
        <v>782</v>
      </c>
      <c r="C91" s="6" t="s">
        <v>837</v>
      </c>
      <c r="D91" s="3">
        <v>5</v>
      </c>
      <c r="E91" s="3" t="s">
        <v>39</v>
      </c>
      <c r="F91" s="6"/>
      <c r="G91" s="14" t="s">
        <v>325</v>
      </c>
      <c r="H91" s="8" t="s">
        <v>841</v>
      </c>
      <c r="I91" s="8"/>
      <c r="J91" s="4">
        <f t="shared" si="6"/>
        <v>60</v>
      </c>
      <c r="K91" s="2">
        <v>70</v>
      </c>
      <c r="L91" s="2"/>
      <c r="M91" s="2"/>
      <c r="N91" s="2">
        <f t="shared" si="7"/>
        <v>0</v>
      </c>
      <c r="O91" s="2"/>
      <c r="P91" s="2"/>
      <c r="Q91" s="2"/>
      <c r="R91" s="2"/>
      <c r="S91" s="7"/>
      <c r="T91" s="3" t="s">
        <v>14</v>
      </c>
      <c r="U91" s="3">
        <v>20</v>
      </c>
      <c r="X91" s="3">
        <f t="shared" si="9"/>
        <v>20</v>
      </c>
      <c r="Z91" s="8"/>
      <c r="AB91" s="4"/>
      <c r="AC91" s="5" t="s">
        <v>597</v>
      </c>
      <c r="AD91" s="3">
        <v>40</v>
      </c>
      <c r="AI91" s="3">
        <v>20</v>
      </c>
      <c r="AK91" s="4">
        <f t="shared" si="8"/>
        <v>40</v>
      </c>
      <c r="AM91" s="22"/>
      <c r="AN91" s="30" t="str">
        <f>"&lt;tr class='mmt"&amp;IF(E91="活動"," ev",IF(E91="限定"," ltd",""))&amp;IF(H91=""," groupless'","'")&amp;"&gt;&lt;td headers='icon'&gt;&lt;a href='https://www.alchemistcodedb.com/jp/card/"&amp;SUBSTITUTE(SUBSTITUTE(LOWER(A91),"_","-"),".png","")&amp;"'&gt;&lt;img src='resources/"&amp;A91&amp;"' title='"&amp;C91&amp;"' /&gt;&lt;/a&gt;&lt;/td&gt;&lt;td headers='name'&gt;"&amp;C91&amp;"&lt;/td&gt;&lt;td headers='rank'&gt;"&amp;D91&amp;"&lt;/td&gt;&lt;td headers='remark'&gt;"&amp;IF(E91="活動","&lt;span class='event'&gt;活動&lt;/span&gt;",IF(E91="限定","&lt;span class='limited'&gt;限定&lt;/span&gt;",""))&amp;"&lt;/td&gt;&lt;td headers='origin'&gt;&lt;span class='originName'&gt;"&amp;SUBSTITUTE(G91,CHAR(10),"&lt;br /&gt;")&amp;"&lt;/span&gt;&lt;img class='originLogo' src='resources/ui/"&amp;VLOOKUP(G91,List!F:H,2,FALSE)&amp;"'title='"&amp;SUBSTITUTE(G91,CHAR(10)," ")&amp;"' /&gt;&lt;/td&gt;&lt;td headers='group'&gt;"&amp;IF(H91="","","&lt;span class='groupName'&gt;"&amp;SUBSTITUTE(H91,CHAR(10)," ")&amp;IF(I91="","","&lt;br /&gt;"&amp;SUBSTITUTE(I91,CHAR(10)," "))&amp;"&lt;/span&gt;&lt;img class='groupLogo' src='resources/ui/"&amp;VLOOKUP(H91,List!K:L,2,FALSE)&amp;"' title='"&amp;SUBSTITUTE(H91,CHAR(10)," ")&amp;"' /&gt;")&amp;IF(I91="","","&lt;img class='groupLogo' src='resources/ui/"&amp;VLOOKUP(I91,List!K:L,2,FALSE)&amp;"' title='"&amp;SUBSTITUTE(I91,CHAR(10)," ")&amp;"' /&gt;")&amp;"&lt;/td&gt;&lt;td headers='score' id='"&amp;AP91&amp;"'&gt;"&amp;J91&amp;"&lt;/td&gt;&lt;td headers='HP'&gt;"&amp;K91&amp;"&lt;/td&gt;&lt;td headers='patk'&gt;"&amp;L91&amp;"&lt;/td&gt;&lt;td headers='matk'&gt;"&amp;M91&amp;"&lt;/td&gt;&lt;td headers='pdef'&gt;"&amp;O91&amp;"&lt;/td&gt;&lt;td headers='mdef'&gt;"&amp;P91&amp;"&lt;/td&gt;&lt;td headers='dex'&gt;"&amp;Q91&amp;"&lt;/td&gt;&lt;td headers='agi'&gt;"&amp;R91&amp;"&lt;/td&gt;&lt;td headers='luck'&gt;"&amp;S91&amp;"&lt;/td&gt;&lt;td headers='aType'&gt;"&amp;T91&amp;IF(V91="","","&lt;br /&gt;"&amp;V91)&amp; "&lt;/td&gt;&lt;td headers='a.bonus'&gt;"&amp;U91&amp;IF(W91="","","&lt;br /&gt;"&amp;W91)&amp;"&lt;/td&gt;&lt;td headers='special'&gt;"&amp;Y91&amp;IF(AA91="","","&lt;br /&gt;"&amp;AA91)&amp;"&lt;/td&gt;&lt;td headers='sp.bonus'&gt;"&amp;Z91&amp;IF(AB91="","","&lt;br /&gt;"&amp;AB91)&amp;"&lt;/td&gt;&lt;td headers='others'&gt;"&amp;AC91&amp;"&lt;/td&gt;&lt;td headers='sinA'&gt;"&amp;AD91&amp;"&lt;/td&gt;&lt;td headers='sinB'&gt;"&amp;AE91&amp;"&lt;/td&gt;&lt;td headers='sinC'&gt;"&amp;AF91&amp;"&lt;/td&gt;&lt;td headers='sinD'&gt;"&amp;AG91&amp;"&lt;/td&gt;&lt;td headers='sinE'&gt;"&amp;AH91&amp;"&lt;/td&gt;&lt;td headers='sinF'&gt;"&amp;AI91&amp;"&lt;/td&gt;&lt;td headers='sinG'&gt;"&amp;AJ91&amp;"&lt;/td&gt;&lt;/tr&gt;"</f>
        <v>&lt;tr class='mmt ltd'&gt;&lt;td headers='icon'&gt;&lt;a href='https://www.alchemistcodedb.com/jp/card/ts-gl-siblings-01'&gt;&lt;img src='resources/TS_GL_SIBLINGS_01.png' title='Halcyon Days' /&gt;&lt;/a&gt;&lt;/td&gt;&lt;td headers='name'&gt;Halcyon Days&lt;/td&gt;&lt;td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src='resources/ui/IT_TB_BIRTH_WAD.png'title='ワダツミ Wadatsumi' /&gt;&lt;/td&gt;&lt;td headers='group'&gt;&lt;span class='groupName'&gt;Global Original&lt;/span&gt;&lt;img class='groupLogo' src='resources/ui/subgroup_gl_original.png' title='Global Original' /&gt;&lt;/td&gt;&lt;td headers='score' id='m089'&gt;60&lt;/td&gt;&lt;td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headers='a.bonus'&gt;20&lt;/td&gt;&lt;td headers='special'&gt;&lt;/td&gt;&lt;td headers='sp.bonus'&gt;&lt;/td&gt;&lt;td headers='others'&gt;命中率+5&lt;/td&gt;&lt;td headers='sinA'&gt;40&lt;/td&gt;&lt;td headers='sinB'&gt;&lt;/td&gt;&lt;td headers='sinC'&gt;&lt;/td&gt;&lt;td headers='sinD'&gt;&lt;/td&gt;&lt;td headers='sinE'&gt;&lt;/td&gt;&lt;td headers='sinF'&gt;20&lt;/td&gt;&lt;td headers='sinG'&gt;&lt;/td&gt;&lt;/tr&gt;</v>
      </c>
      <c r="AO91" s="30" t="str">
        <f t="shared" si="10"/>
        <v>document.getElementById('m089').innerHTML = (b0*0) + (s0*40+s1*40+s6*20)+ (ex01*20);</v>
      </c>
      <c r="AP91" s="34" t="str">
        <f t="shared" si="11"/>
        <v>m089</v>
      </c>
      <c r="AQ91" s="6" t="str">
        <f>IF(T91="","",VLOOKUP(T91,List!N$2:O$7,2,FALSE)&amp;"*"&amp;U91&amp;IF(V91="","","+"&amp;VLOOKUP(V91,List!N$2:O$7,2,FALSE)&amp;"*"&amp;W91&amp;"-"&amp;VLOOKUP(T91,List!N$2:O$7,2,FALSE)&amp;"*"&amp;VLOOKUP(V91,List!N$2:O$7,2,FALSE)&amp;"*"&amp;MIN(U91,W91)))&amp;IF(Y91="","",IF(T91="","","+")&amp;VLOOKUP(Y91,List!P$2:Q$14,2,FALSE)&amp;"*"&amp;Z91&amp;IF(AA91="","","+"&amp;VLOOKUP(AA91,List!P$2:Q$13,2,FALSE)))</f>
        <v>ex01*20</v>
      </c>
    </row>
    <row r="92" spans="1:43" s="3" customFormat="1" ht="37.200000000000003" customHeight="1" x14ac:dyDescent="0.3">
      <c r="A92" s="3" t="s">
        <v>783</v>
      </c>
      <c r="C92" s="6" t="s">
        <v>838</v>
      </c>
      <c r="D92" s="3">
        <v>5</v>
      </c>
      <c r="E92" s="3" t="s">
        <v>39</v>
      </c>
      <c r="F92" s="6"/>
      <c r="G92" s="14" t="s">
        <v>280</v>
      </c>
      <c r="H92" s="8" t="s">
        <v>841</v>
      </c>
      <c r="I92" s="8"/>
      <c r="J92" s="4">
        <f t="shared" si="6"/>
        <v>70</v>
      </c>
      <c r="K92" s="2">
        <v>40</v>
      </c>
      <c r="L92" s="2"/>
      <c r="M92" s="2"/>
      <c r="N92" s="2">
        <f t="shared" si="7"/>
        <v>0</v>
      </c>
      <c r="O92" s="2"/>
      <c r="P92" s="2"/>
      <c r="Q92" s="2">
        <v>30</v>
      </c>
      <c r="R92" s="2"/>
      <c r="S92" s="7"/>
      <c r="T92" s="3" t="s">
        <v>17</v>
      </c>
      <c r="U92" s="3">
        <v>30</v>
      </c>
      <c r="X92" s="3">
        <f t="shared" si="9"/>
        <v>30</v>
      </c>
      <c r="Z92" s="8"/>
      <c r="AB92" s="4"/>
      <c r="AC92" s="5" t="s">
        <v>479</v>
      </c>
      <c r="AG92" s="3">
        <v>20</v>
      </c>
      <c r="AI92" s="3">
        <v>40</v>
      </c>
      <c r="AK92" s="4">
        <f t="shared" si="8"/>
        <v>40</v>
      </c>
      <c r="AM92" s="22"/>
      <c r="AN92" s="30" t="str">
        <f>"&lt;tr class='mmt"&amp;IF(E92="活動"," ev",IF(E92="限定"," ltd",""))&amp;IF(H92=""," groupless'","'")&amp;"&gt;&lt;td headers='icon'&gt;&lt;a href='https://www.alchemistcodedb.com/jp/card/"&amp;SUBSTITUTE(SUBSTITUTE(LOWER(A92),"_","-"),".png","")&amp;"'&gt;&lt;img src='resources/"&amp;A92&amp;"' title='"&amp;C92&amp;"' /&gt;&lt;/a&gt;&lt;/td&gt;&lt;td headers='name'&gt;"&amp;C92&amp;"&lt;/td&gt;&lt;td headers='rank'&gt;"&amp;D92&amp;"&lt;/td&gt;&lt;td headers='remark'&gt;"&amp;IF(E92="活動","&lt;span class='event'&gt;活動&lt;/span&gt;",IF(E92="限定","&lt;span class='limited'&gt;限定&lt;/span&gt;",""))&amp;"&lt;/td&gt;&lt;td headers='origin'&gt;&lt;span class='originName'&gt;"&amp;SUBSTITUTE(G92,CHAR(10),"&lt;br /&gt;")&amp;"&lt;/span&gt;&lt;img class='originLogo' src='resources/ui/"&amp;VLOOKUP(G92,List!F:H,2,FALSE)&amp;"'title='"&amp;SUBSTITUTE(G92,CHAR(10)," ")&amp;"' /&gt;&lt;/td&gt;&lt;td headers='group'&gt;"&amp;IF(H92="","","&lt;span class='groupName'&gt;"&amp;SUBSTITUTE(H92,CHAR(10)," ")&amp;IF(I92="","","&lt;br /&gt;"&amp;SUBSTITUTE(I92,CHAR(10)," "))&amp;"&lt;/span&gt;&lt;img class='groupLogo' src='resources/ui/"&amp;VLOOKUP(H92,List!K:L,2,FALSE)&amp;"' title='"&amp;SUBSTITUTE(H92,CHAR(10)," ")&amp;"' /&gt;")&amp;IF(I92="","","&lt;img class='groupLogo' src='resources/ui/"&amp;VLOOKUP(I92,List!K:L,2,FALSE)&amp;"' title='"&amp;SUBSTITUTE(I92,CHAR(10)," ")&amp;"' /&gt;")&amp;"&lt;/td&gt;&lt;td headers='score' id='"&amp;AP92&amp;"'&gt;"&amp;J92&amp;"&lt;/td&gt;&lt;td headers='HP'&gt;"&amp;K92&amp;"&lt;/td&gt;&lt;td headers='patk'&gt;"&amp;L92&amp;"&lt;/td&gt;&lt;td headers='matk'&gt;"&amp;M92&amp;"&lt;/td&gt;&lt;td headers='pdef'&gt;"&amp;O92&amp;"&lt;/td&gt;&lt;td headers='mdef'&gt;"&amp;P92&amp;"&lt;/td&gt;&lt;td headers='dex'&gt;"&amp;Q92&amp;"&lt;/td&gt;&lt;td headers='agi'&gt;"&amp;R92&amp;"&lt;/td&gt;&lt;td headers='luck'&gt;"&amp;S92&amp;"&lt;/td&gt;&lt;td headers='aType'&gt;"&amp;T92&amp;IF(V92="","","&lt;br /&gt;"&amp;V92)&amp; "&lt;/td&gt;&lt;td headers='a.bonus'&gt;"&amp;U92&amp;IF(W92="","","&lt;br /&gt;"&amp;W92)&amp;"&lt;/td&gt;&lt;td headers='special'&gt;"&amp;Y92&amp;IF(AA92="","","&lt;br /&gt;"&amp;AA92)&amp;"&lt;/td&gt;&lt;td headers='sp.bonus'&gt;"&amp;Z92&amp;IF(AB92="","","&lt;br /&gt;"&amp;AB92)&amp;"&lt;/td&gt;&lt;td headers='others'&gt;"&amp;AC92&amp;"&lt;/td&gt;&lt;td headers='sinA'&gt;"&amp;AD92&amp;"&lt;/td&gt;&lt;td headers='sinB'&gt;"&amp;AE92&amp;"&lt;/td&gt;&lt;td headers='sinC'&gt;"&amp;AF92&amp;"&lt;/td&gt;&lt;td headers='sinD'&gt;"&amp;AG92&amp;"&lt;/td&gt;&lt;td headers='sinE'&gt;"&amp;AH92&amp;"&lt;/td&gt;&lt;td headers='sinF'&gt;"&amp;AI92&amp;"&lt;/td&gt;&lt;td headers='sinG'&gt;"&amp;AJ92&amp;"&lt;/td&gt;&lt;/tr&gt;"</f>
        <v>&lt;tr class='mmt ltd'&gt;&lt;td headers='icon'&gt;&lt;a href='https://www.alchemistcodedb.com/jp/card/ts-gl-summer-01'&gt;&lt;img src='resources/TS_GL_SUMMER_01.png' title='Summer Showdown' /&gt;&lt;/a&gt;&lt;/td&gt;&lt;td headers='name'&gt;Summer Showdown&lt;/td&gt;&lt;td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headers='group'&gt;&lt;span class='groupName'&gt;Global Original&lt;/span&gt;&lt;img class='groupLogo' src='resources/ui/subgroup_gl_original.png' title='Global Original' /&gt;&lt;/td&gt;&lt;td headers='score' id='m090'&gt;70&lt;/td&gt;&lt;td headers='HP'&gt;40&lt;/td&gt;&lt;td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headers='aType'&gt;射撃&lt;/td&gt;&lt;td headers='a.bonus'&gt;30&lt;/td&gt;&lt;td headers='special'&gt;&lt;/td&gt;&lt;td headers='sp.bonus'&gt;&lt;/td&gt;&lt;td headers='others'&gt;命中率+10&lt;/td&gt;&lt;td headers='sinA'&gt;&lt;/td&gt;&lt;td headers='sinB'&gt;&lt;/td&gt;&lt;td headers='sinC'&gt;&lt;/td&gt;&lt;td headers='sinD'&gt;20&lt;/td&gt;&lt;td headers='sinE'&gt;&lt;/td&gt;&lt;td headers='sinF'&gt;40&lt;/td&gt;&lt;td headers='sinG'&gt;&lt;/td&gt;&lt;/tr&gt;</v>
      </c>
      <c r="AO92" s="30" t="str">
        <f t="shared" si="10"/>
        <v>document.getElementById('m090').innerHTML = (b0*0) + (s0*40+s4*20+s6*40)+ (ex04*30);</v>
      </c>
      <c r="AP92" s="34" t="str">
        <f t="shared" si="11"/>
        <v>m090</v>
      </c>
      <c r="AQ92" s="6" t="str">
        <f>IF(T92="","",VLOOKUP(T92,List!N$2:O$7,2,FALSE)&amp;"*"&amp;U92&amp;IF(V92="","","+"&amp;VLOOKUP(V92,List!N$2:O$7,2,FALSE)&amp;"*"&amp;W92&amp;"-"&amp;VLOOKUP(T92,List!N$2:O$7,2,FALSE)&amp;"*"&amp;VLOOKUP(V92,List!N$2:O$7,2,FALSE)&amp;"*"&amp;MIN(U92,W92)))&amp;IF(Y92="","",IF(T92="","","+")&amp;VLOOKUP(Y92,List!P$2:Q$14,2,FALSE)&amp;"*"&amp;Z92&amp;IF(AA92="","","+"&amp;VLOOKUP(AA92,List!P$2:Q$13,2,FALSE)))</f>
        <v>ex04*30</v>
      </c>
    </row>
    <row r="93" spans="1:43" s="3" customFormat="1" ht="37.200000000000003" customHeight="1" x14ac:dyDescent="0.3">
      <c r="A93" s="3" t="s">
        <v>784</v>
      </c>
      <c r="C93" s="6" t="s">
        <v>840</v>
      </c>
      <c r="D93" s="3">
        <v>5</v>
      </c>
      <c r="E93" s="3" t="s">
        <v>39</v>
      </c>
      <c r="F93" s="6"/>
      <c r="G93" s="14" t="s">
        <v>173</v>
      </c>
      <c r="H93" s="8" t="s">
        <v>841</v>
      </c>
      <c r="I93" s="8"/>
      <c r="J93" s="4">
        <f t="shared" si="6"/>
        <v>50</v>
      </c>
      <c r="K93" s="2">
        <v>40</v>
      </c>
      <c r="L93" s="2">
        <v>30</v>
      </c>
      <c r="M93" s="2">
        <v>30</v>
      </c>
      <c r="N93" s="2">
        <f t="shared" si="7"/>
        <v>30</v>
      </c>
      <c r="O93" s="2"/>
      <c r="P93" s="2"/>
      <c r="Q93" s="2"/>
      <c r="R93" s="2"/>
      <c r="S93" s="7"/>
      <c r="X93" s="3">
        <f t="shared" si="9"/>
        <v>0</v>
      </c>
      <c r="Z93" s="8"/>
      <c r="AB93" s="4"/>
      <c r="AC93" s="5"/>
      <c r="AD93" s="3">
        <v>20</v>
      </c>
      <c r="AH93" s="3">
        <v>20</v>
      </c>
      <c r="AJ93" s="3">
        <v>20</v>
      </c>
      <c r="AK93" s="4">
        <f t="shared" si="8"/>
        <v>20</v>
      </c>
      <c r="AM93" s="22"/>
      <c r="AN93" s="30" t="str">
        <f>"&lt;tr class='mmt"&amp;IF(E93="活動"," ev",IF(E93="限定"," ltd",""))&amp;IF(H93=""," groupless'","'")&amp;"&gt;&lt;td headers='icon'&gt;&lt;a href='https://www.alchemistcodedb.com/jp/card/"&amp;SUBSTITUTE(SUBSTITUTE(LOWER(A93),"_","-"),".png","")&amp;"'&gt;&lt;img src='resources/"&amp;A93&amp;"' title='"&amp;C93&amp;"' /&gt;&lt;/a&gt;&lt;/td&gt;&lt;td headers='name'&gt;"&amp;C93&amp;"&lt;/td&gt;&lt;td headers='rank'&gt;"&amp;D93&amp;"&lt;/td&gt;&lt;td headers='remark'&gt;"&amp;IF(E93="活動","&lt;span class='event'&gt;活動&lt;/span&gt;",IF(E93="限定","&lt;span class='limited'&gt;限定&lt;/span&gt;",""))&amp;"&lt;/td&gt;&lt;td headers='origin'&gt;&lt;span class='originName'&gt;"&amp;SUBSTITUTE(G93,CHAR(10),"&lt;br /&gt;")&amp;"&lt;/span&gt;&lt;img class='originLogo' src='resources/ui/"&amp;VLOOKUP(G93,List!F:H,2,FALSE)&amp;"'title='"&amp;SUBSTITUTE(G93,CHAR(10)," ")&amp;"' /&gt;&lt;/td&gt;&lt;td headers='group'&gt;"&amp;IF(H93="","","&lt;span class='groupName'&gt;"&amp;SUBSTITUTE(H93,CHAR(10)," ")&amp;IF(I93="","","&lt;br /&gt;"&amp;SUBSTITUTE(I93,CHAR(10)," "))&amp;"&lt;/span&gt;&lt;img class='groupLogo' src='resources/ui/"&amp;VLOOKUP(H93,List!K:L,2,FALSE)&amp;"' title='"&amp;SUBSTITUTE(H93,CHAR(10)," ")&amp;"' /&gt;")&amp;IF(I93="","","&lt;img class='groupLogo' src='resources/ui/"&amp;VLOOKUP(I93,List!K:L,2,FALSE)&amp;"' title='"&amp;SUBSTITUTE(I93,CHAR(10)," ")&amp;"' /&gt;")&amp;"&lt;/td&gt;&lt;td headers='score' id='"&amp;AP93&amp;"'&gt;"&amp;J93&amp;"&lt;/td&gt;&lt;td headers='HP'&gt;"&amp;K93&amp;"&lt;/td&gt;&lt;td headers='patk'&gt;"&amp;L93&amp;"&lt;/td&gt;&lt;td headers='matk'&gt;"&amp;M93&amp;"&lt;/td&gt;&lt;td headers='pdef'&gt;"&amp;O93&amp;"&lt;/td&gt;&lt;td headers='mdef'&gt;"&amp;P93&amp;"&lt;/td&gt;&lt;td headers='dex'&gt;"&amp;Q93&amp;"&lt;/td&gt;&lt;td headers='agi'&gt;"&amp;R93&amp;"&lt;/td&gt;&lt;td headers='luck'&gt;"&amp;S93&amp;"&lt;/td&gt;&lt;td headers='aType'&gt;"&amp;T93&amp;IF(V93="","","&lt;br /&gt;"&amp;V93)&amp; "&lt;/td&gt;&lt;td headers='a.bonus'&gt;"&amp;U93&amp;IF(W93="","","&lt;br /&gt;"&amp;W93)&amp;"&lt;/td&gt;&lt;td headers='special'&gt;"&amp;Y93&amp;IF(AA93="","","&lt;br /&gt;"&amp;AA93)&amp;"&lt;/td&gt;&lt;td headers='sp.bonus'&gt;"&amp;Z93&amp;IF(AB93="","","&lt;br /&gt;"&amp;AB93)&amp;"&lt;/td&gt;&lt;td headers='others'&gt;"&amp;AC93&amp;"&lt;/td&gt;&lt;td headers='sinA'&gt;"&amp;AD93&amp;"&lt;/td&gt;&lt;td headers='sinB'&gt;"&amp;AE93&amp;"&lt;/td&gt;&lt;td headers='sinC'&gt;"&amp;AF93&amp;"&lt;/td&gt;&lt;td headers='sinD'&gt;"&amp;AG93&amp;"&lt;/td&gt;&lt;td headers='sinE'&gt;"&amp;AH93&amp;"&lt;/td&gt;&lt;td headers='sinF'&gt;"&amp;AI93&amp;"&lt;/td&gt;&lt;td headers='sinG'&gt;"&amp;AJ93&amp;"&lt;/td&gt;&lt;/tr&gt;"</f>
        <v>&lt;tr class='mmt ltd'&gt;&lt;td headers='icon'&gt;&lt;a href='https://www.alchemistcodedb.com/jp/card/ts-gl-winter-01'&gt;&lt;img src='resources/TS_GL_WINTER_01.png' title='Respite After a Day&amp;#39;s Hard Work' /&gt;&lt;/a&gt;&lt;/td&gt;&lt;td headers='name'&gt;Respite After a Day&amp;#39;s Hard Work&lt;/td&gt;&lt;td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class='groupName'&gt;Global Original&lt;/span&gt;&lt;img class='groupLogo' src='resources/ui/subgroup_gl_original.png' title='Global Original' /&gt;&lt;/td&gt;&lt;td headers='score' id='m091'&gt;50&lt;/td&gt;&lt;td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headers='sinE'&gt;20&lt;/td&gt;&lt;td headers='sinF'&gt;&lt;/td&gt;&lt;td headers='sinG'&gt;20&lt;/td&gt;&lt;/tr&gt;</v>
      </c>
      <c r="AO93" s="30" t="str">
        <f t="shared" si="10"/>
        <v>document.getElementById('m091').innerHTML = (b0*30+b1*30+b2*30) + (s0*20+s1*20+s5*20+s7*20);</v>
      </c>
      <c r="AP93" s="34" t="str">
        <f t="shared" si="11"/>
        <v>m091</v>
      </c>
      <c r="AQ93" s="6" t="str">
        <f>IF(T93="","",VLOOKUP(T93,List!N$2:O$7,2,FALSE)&amp;"*"&amp;U93&amp;IF(V93="","","+"&amp;VLOOKUP(V93,List!N$2:O$7,2,FALSE)&amp;"*"&amp;W93&amp;"-"&amp;VLOOKUP(T93,List!N$2:O$7,2,FALSE)&amp;"*"&amp;VLOOKUP(V93,List!N$2:O$7,2,FALSE)&amp;"*"&amp;MIN(U93,W93)))&amp;IF(Y93="","",IF(T93="","","+")&amp;VLOOKUP(Y93,List!P$2:Q$14,2,FALSE)&amp;"*"&amp;Z93&amp;IF(AA93="","","+"&amp;VLOOKUP(AA93,List!P$2:Q$13,2,FALSE)))</f>
        <v/>
      </c>
    </row>
    <row r="94" spans="1:43" s="3" customFormat="1" ht="37.200000000000003" customHeight="1" x14ac:dyDescent="0.3">
      <c r="A94" s="3" t="s">
        <v>785</v>
      </c>
      <c r="C94" s="6" t="s">
        <v>839</v>
      </c>
      <c r="D94" s="3">
        <v>5</v>
      </c>
      <c r="E94" s="3" t="s">
        <v>39</v>
      </c>
      <c r="F94" s="6"/>
      <c r="G94" s="14" t="s">
        <v>161</v>
      </c>
      <c r="H94" s="8" t="s">
        <v>841</v>
      </c>
      <c r="I94" s="8"/>
      <c r="J94" s="4">
        <f t="shared" si="6"/>
        <v>100</v>
      </c>
      <c r="K94" s="2">
        <v>40</v>
      </c>
      <c r="L94" s="2"/>
      <c r="M94" s="2"/>
      <c r="N94" s="2">
        <f t="shared" si="7"/>
        <v>0</v>
      </c>
      <c r="O94" s="2"/>
      <c r="P94" s="2"/>
      <c r="Q94" s="2"/>
      <c r="R94" s="2"/>
      <c r="S94" s="7"/>
      <c r="T94" s="3" t="s">
        <v>14</v>
      </c>
      <c r="U94" s="3">
        <v>40</v>
      </c>
      <c r="X94" s="3">
        <f t="shared" si="9"/>
        <v>40</v>
      </c>
      <c r="Y94" s="3" t="s">
        <v>21</v>
      </c>
      <c r="Z94" s="8">
        <v>20</v>
      </c>
      <c r="AB94" s="4"/>
      <c r="AC94" s="5"/>
      <c r="AD94" s="3">
        <v>40</v>
      </c>
      <c r="AE94" s="3">
        <v>20</v>
      </c>
      <c r="AK94" s="4">
        <f t="shared" si="8"/>
        <v>40</v>
      </c>
      <c r="AM94" s="22"/>
      <c r="AN94" s="30" t="str">
        <f>"&lt;tr class='mmt"&amp;IF(E94="活動"," ev",IF(E94="限定"," ltd",""))&amp;IF(H94=""," groupless'","'")&amp;"&gt;&lt;td headers='icon'&gt;&lt;a href='https://www.alchemistcodedb.com/jp/card/"&amp;SUBSTITUTE(SUBSTITUTE(LOWER(A94),"_","-"),".png","")&amp;"'&gt;&lt;img src='resources/"&amp;A94&amp;"' title='"&amp;C94&amp;"' /&gt;&lt;/a&gt;&lt;/td&gt;&lt;td headers='name'&gt;"&amp;C94&amp;"&lt;/td&gt;&lt;td headers='rank'&gt;"&amp;D94&amp;"&lt;/td&gt;&lt;td headers='remark'&gt;"&amp;IF(E94="活動","&lt;span class='event'&gt;活動&lt;/span&gt;",IF(E94="限定","&lt;span class='limited'&gt;限定&lt;/span&gt;",""))&amp;"&lt;/td&gt;&lt;td headers='origin'&gt;&lt;span class='originName'&gt;"&amp;SUBSTITUTE(G94,CHAR(10),"&lt;br /&gt;")&amp;"&lt;/span&gt;&lt;img class='originLogo' src='resources/ui/"&amp;VLOOKUP(G94,List!F:H,2,FALSE)&amp;"'title='"&amp;SUBSTITUTE(G94,CHAR(10)," ")&amp;"' /&gt;&lt;/td&gt;&lt;td headers='group'&gt;"&amp;IF(H94="","","&lt;span class='groupName'&gt;"&amp;SUBSTITUTE(H94,CHAR(10)," ")&amp;IF(I94="","","&lt;br /&gt;"&amp;SUBSTITUTE(I94,CHAR(10)," "))&amp;"&lt;/span&gt;&lt;img class='groupLogo' src='resources/ui/"&amp;VLOOKUP(H94,List!K:L,2,FALSE)&amp;"' title='"&amp;SUBSTITUTE(H94,CHAR(10)," ")&amp;"' /&gt;")&amp;IF(I94="","","&lt;img class='groupLogo' src='resources/ui/"&amp;VLOOKUP(I94,List!K:L,2,FALSE)&amp;"' title='"&amp;SUBSTITUTE(I94,CHAR(10)," ")&amp;"' /&gt;")&amp;"&lt;/td&gt;&lt;td headers='score' id='"&amp;AP94&amp;"'&gt;"&amp;J94&amp;"&lt;/td&gt;&lt;td headers='HP'&gt;"&amp;K94&amp;"&lt;/td&gt;&lt;td headers='patk'&gt;"&amp;L94&amp;"&lt;/td&gt;&lt;td headers='matk'&gt;"&amp;M94&amp;"&lt;/td&gt;&lt;td headers='pdef'&gt;"&amp;O94&amp;"&lt;/td&gt;&lt;td headers='mdef'&gt;"&amp;P94&amp;"&lt;/td&gt;&lt;td headers='dex'&gt;"&amp;Q94&amp;"&lt;/td&gt;&lt;td headers='agi'&gt;"&amp;R94&amp;"&lt;/td&gt;&lt;td headers='luck'&gt;"&amp;S94&amp;"&lt;/td&gt;&lt;td headers='aType'&gt;"&amp;T94&amp;IF(V94="","","&lt;br /&gt;"&amp;V94)&amp; "&lt;/td&gt;&lt;td headers='a.bonus'&gt;"&amp;U94&amp;IF(W94="","","&lt;br /&gt;"&amp;W94)&amp;"&lt;/td&gt;&lt;td headers='special'&gt;"&amp;Y94&amp;IF(AA94="","","&lt;br /&gt;"&amp;AA94)&amp;"&lt;/td&gt;&lt;td headers='sp.bonus'&gt;"&amp;Z94&amp;IF(AB94="","","&lt;br /&gt;"&amp;AB94)&amp;"&lt;/td&gt;&lt;td headers='others'&gt;"&amp;AC94&amp;"&lt;/td&gt;&lt;td headers='sinA'&gt;"&amp;AD94&amp;"&lt;/td&gt;&lt;td headers='sinB'&gt;"&amp;AE94&amp;"&lt;/td&gt;&lt;td headers='sinC'&gt;"&amp;AF94&amp;"&lt;/td&gt;&lt;td headers='sinD'&gt;"&amp;AG94&amp;"&lt;/td&gt;&lt;td headers='sinE'&gt;"&amp;AH94&amp;"&lt;/td&gt;&lt;td headers='sinF'&gt;"&amp;AI94&amp;"&lt;/td&gt;&lt;td headers='sinG'&gt;"&amp;AJ94&amp;"&lt;/td&gt;&lt;/tr&gt;"</f>
        <v>&lt;tr class='mmt ltd'&gt;&lt;td headers='icon'&gt;&lt;a href='https://www.alchemistcodedb.com/jp/card/ts-gl-zhengyi-01'&gt;&lt;img src='resources/TS_GL_ZHENGYI_01.png' title='New Dawn' /&gt;&lt;/a&gt;&lt;/td&gt;&lt;td headers='name'&gt;New Dawn&lt;/td&gt;&lt;td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src='resources/ui/IT_TB_BIRTH_GRE.png'title='グリードダイク Greed Dike' /&gt;&lt;/td&gt;&lt;td headers='group'&gt;&lt;span class='groupName'&gt;Global Original&lt;/span&gt;&lt;img class='groupLogo' src='resources/ui/subgroup_gl_original.png' title='Global Original' /&gt;&lt;/td&gt;&lt;td headers='score' id='m092'&gt;100&lt;/td&gt;&lt;td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headers='a.bonus'&gt;40&lt;/td&gt;&lt;td headers='special'&gt;範囲&lt;/td&gt;&lt;td headers='sp.bonus'&gt;20&lt;/td&gt;&lt;td headers='others'&gt;&lt;/td&gt;&lt;td headers='sinA'&gt;40&lt;/td&gt;&lt;td headers='sinB'&gt;20&lt;/td&gt;&lt;td headers='sinC'&gt;&lt;/td&gt;&lt;td headers='sinD'&gt;&lt;/td&gt;&lt;td headers='sinE'&gt;&lt;/td&gt;&lt;td headers='sinF'&gt;&lt;/td&gt;&lt;td headers='sinG'&gt;&lt;/td&gt;&lt;/tr&gt;</v>
      </c>
      <c r="AO94" s="30" t="str">
        <f t="shared" si="10"/>
        <v>document.getElementById('m092').innerHTML = (b0*0) + (s0*40+s1*40+s2*20)+ (ex01*40+ex13*20);</v>
      </c>
      <c r="AP94" s="34" t="str">
        <f t="shared" si="11"/>
        <v>m092</v>
      </c>
      <c r="AQ94" s="6" t="str">
        <f>IF(T94="","",VLOOKUP(T94,List!N$2:O$7,2,FALSE)&amp;"*"&amp;U94&amp;IF(V94="","","+"&amp;VLOOKUP(V94,List!N$2:O$7,2,FALSE)&amp;"*"&amp;W94&amp;"-"&amp;VLOOKUP(T94,List!N$2:O$7,2,FALSE)&amp;"*"&amp;VLOOKUP(V94,List!N$2:O$7,2,FALSE)&amp;"*"&amp;MIN(U94,W94)))&amp;IF(Y94="","",IF(T94="","","+")&amp;VLOOKUP(Y94,List!P$2:Q$14,2,FALSE)&amp;"*"&amp;Z94&amp;IF(AA94="","","+"&amp;VLOOKUP(AA94,List!P$2:Q$13,2,FALSE)))</f>
        <v>ex01*40+ex13*20</v>
      </c>
    </row>
    <row r="95" spans="1:43" s="3" customFormat="1" ht="37.200000000000003" customHeight="1" x14ac:dyDescent="0.3">
      <c r="A95" s="3" t="s">
        <v>153</v>
      </c>
      <c r="C95" s="6" t="s">
        <v>457</v>
      </c>
      <c r="D95" s="3">
        <v>5</v>
      </c>
      <c r="E95" s="3" t="s">
        <v>39</v>
      </c>
      <c r="F95" s="6"/>
      <c r="G95" s="16" t="s">
        <v>796</v>
      </c>
      <c r="H95" s="8"/>
      <c r="I95" s="8"/>
      <c r="J95" s="4">
        <f t="shared" si="6"/>
        <v>0</v>
      </c>
      <c r="K95" s="2"/>
      <c r="L95" s="2"/>
      <c r="M95" s="2"/>
      <c r="N95" s="2">
        <f t="shared" si="7"/>
        <v>0</v>
      </c>
      <c r="O95" s="2"/>
      <c r="P95" s="2"/>
      <c r="Q95" s="2"/>
      <c r="R95" s="2"/>
      <c r="S95" s="7"/>
      <c r="X95" s="3">
        <f t="shared" si="9"/>
        <v>0</v>
      </c>
      <c r="Z95" s="8"/>
      <c r="AB95" s="4"/>
      <c r="AC95" s="5"/>
      <c r="AK95" s="4">
        <f t="shared" si="8"/>
        <v>0</v>
      </c>
      <c r="AM95" s="22"/>
      <c r="AN95" s="30" t="str">
        <f>"&lt;tr class='mmt"&amp;IF(E95="活動"," ev",IF(E95="限定"," ltd",""))&amp;IF(H95=""," groupless'","'")&amp;"&gt;&lt;td headers='icon'&gt;&lt;a href='https://www.alchemistcodedb.com/jp/card/"&amp;SUBSTITUTE(SUBSTITUTE(LOWER(A95),"_","-"),".png","")&amp;"'&gt;&lt;img src='resources/"&amp;A95&amp;"' title='"&amp;C95&amp;"' /&gt;&lt;/a&gt;&lt;/td&gt;&lt;td headers='name'&gt;"&amp;C95&amp;"&lt;/td&gt;&lt;td headers='rank'&gt;"&amp;D95&amp;"&lt;/td&gt;&lt;td headers='remark'&gt;"&amp;IF(E95="活動","&lt;span class='event'&gt;活動&lt;/span&gt;",IF(E95="限定","&lt;span class='limited'&gt;限定&lt;/span&gt;",""))&amp;"&lt;/td&gt;&lt;td headers='origin'&gt;&lt;span class='originName'&gt;"&amp;SUBSTITUTE(G95,CHAR(10),"&lt;br /&gt;")&amp;"&lt;/span&gt;&lt;img class='originLogo' src='resources/ui/"&amp;VLOOKUP(G95,List!F:H,2,FALSE)&amp;"'title='"&amp;SUBSTITUTE(G95,CHAR(10)," ")&amp;"' /&gt;&lt;/td&gt;&lt;td headers='group'&gt;"&amp;IF(H95="","","&lt;span class='groupName'&gt;"&amp;SUBSTITUTE(H95,CHAR(10)," ")&amp;IF(I95="","","&lt;br /&gt;"&amp;SUBSTITUTE(I95,CHAR(10)," "))&amp;"&lt;/span&gt;&lt;img class='groupLogo' src='resources/ui/"&amp;VLOOKUP(H95,List!K:L,2,FALSE)&amp;"' title='"&amp;SUBSTITUTE(H95,CHAR(10)," ")&amp;"' /&gt;")&amp;IF(I95="","","&lt;img class='groupLogo' src='resources/ui/"&amp;VLOOKUP(I95,List!K:L,2,FALSE)&amp;"' title='"&amp;SUBSTITUTE(I95,CHAR(10)," ")&amp;"' /&gt;")&amp;"&lt;/td&gt;&lt;td headers='score' id='"&amp;AP95&amp;"'&gt;"&amp;J95&amp;"&lt;/td&gt;&lt;td headers='HP'&gt;"&amp;K95&amp;"&lt;/td&gt;&lt;td headers='patk'&gt;"&amp;L95&amp;"&lt;/td&gt;&lt;td headers='matk'&gt;"&amp;M95&amp;"&lt;/td&gt;&lt;td headers='pdef'&gt;"&amp;O95&amp;"&lt;/td&gt;&lt;td headers='mdef'&gt;"&amp;P95&amp;"&lt;/td&gt;&lt;td headers='dex'&gt;"&amp;Q95&amp;"&lt;/td&gt;&lt;td headers='agi'&gt;"&amp;R95&amp;"&lt;/td&gt;&lt;td headers='luck'&gt;"&amp;S95&amp;"&lt;/td&gt;&lt;td headers='aType'&gt;"&amp;T95&amp;IF(V95="","","&lt;br /&gt;"&amp;V95)&amp; "&lt;/td&gt;&lt;td headers='a.bonus'&gt;"&amp;U95&amp;IF(W95="","","&lt;br /&gt;"&amp;W95)&amp;"&lt;/td&gt;&lt;td headers='special'&gt;"&amp;Y95&amp;IF(AA95="","","&lt;br /&gt;"&amp;AA95)&amp;"&lt;/td&gt;&lt;td headers='sp.bonus'&gt;"&amp;Z95&amp;IF(AB95="","","&lt;br /&gt;"&amp;AB95)&amp;"&lt;/td&gt;&lt;td headers='others'&gt;"&amp;AC95&amp;"&lt;/td&gt;&lt;td headers='sinA'&gt;"&amp;AD95&amp;"&lt;/td&gt;&lt;td headers='sinB'&gt;"&amp;AE95&amp;"&lt;/td&gt;&lt;td headers='sinC'&gt;"&amp;AF95&amp;"&lt;/td&gt;&lt;td headers='sinD'&gt;"&amp;AG95&amp;"&lt;/td&gt;&lt;td headers='sinE'&gt;"&amp;AH95&amp;"&lt;/td&gt;&lt;td headers='sinF'&gt;"&amp;AI95&amp;"&lt;/td&gt;&lt;td headers='sinG'&gt;"&amp;AJ95&amp;"&lt;/td&gt;&lt;/tr&gt;"</f>
        <v>&lt;tr class='mmt ltd groupless'&gt;&lt;td headers='icon'&gt;&lt;a href='https://www.alchemistcodedb.com/jp/card/ts-gluttony-juuria-01'&gt;&lt;img src='resources/TS_GLUTTONY_JUURIA_01.png' title='手向け、願いを乗せて' /&gt;&lt;/a&gt;&lt;/td&gt;&lt;td headers='name'&gt;手向け、願いを乗せて&lt;/td&gt;&lt;td headers='rank'&gt;5&lt;/td&gt;&lt;td headers='remark'&gt;&lt;span class='limited'&gt;限定&lt;/span&gt;&lt;/td&gt;&lt;td headers='origin'&gt;&lt;span class='originName'&gt;グラトニー＝フォス&lt;br /&gt;Gluttony Foss&lt;/span&gt;&lt;img class='originLogo' src='resources/ui/IT_TB_BIRTH_GLU.png'title='グラトニー＝フォス Gluttony Foss' /&gt;&lt;/td&gt;&lt;td headers='group'&gt;&lt;/td&gt;&lt;td headers='score' id='m093'&gt;0&lt;/td&gt;&lt;td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95" s="30" t="str">
        <f t="shared" si="10"/>
        <v>document.getElementById('m093').innerHTML = (b0*0);</v>
      </c>
      <c r="AP95" s="34" t="str">
        <f t="shared" si="11"/>
        <v>m093</v>
      </c>
      <c r="AQ95" s="6" t="str">
        <f>IF(T95="","",VLOOKUP(T95,List!N$2:O$7,2,FALSE)&amp;"*"&amp;U95&amp;IF(V95="","","+"&amp;VLOOKUP(V95,List!N$2:O$7,2,FALSE)&amp;"*"&amp;W95&amp;"-"&amp;VLOOKUP(T95,List!N$2:O$7,2,FALSE)&amp;"*"&amp;VLOOKUP(V95,List!N$2:O$7,2,FALSE)&amp;"*"&amp;MIN(U95,W95)))&amp;IF(Y95="","",IF(T95="","","+")&amp;VLOOKUP(Y95,List!P$2:Q$14,2,FALSE)&amp;"*"&amp;Z95&amp;IF(AA95="","","+"&amp;VLOOKUP(AA95,List!P$2:Q$13,2,FALSE)))</f>
        <v/>
      </c>
    </row>
    <row r="96" spans="1:43" s="3" customFormat="1" ht="37.200000000000003" customHeight="1" x14ac:dyDescent="0.3">
      <c r="A96" s="3" t="s">
        <v>690</v>
      </c>
      <c r="C96" s="6" t="s">
        <v>696</v>
      </c>
      <c r="D96" s="3">
        <v>5</v>
      </c>
      <c r="E96" s="3" t="s">
        <v>39</v>
      </c>
      <c r="F96" s="6" t="s">
        <v>846</v>
      </c>
      <c r="G96" s="16" t="s">
        <v>796</v>
      </c>
      <c r="H96" s="8"/>
      <c r="I96" s="8"/>
      <c r="J96" s="4">
        <f t="shared" si="6"/>
        <v>0</v>
      </c>
      <c r="K96" s="2"/>
      <c r="L96" s="2"/>
      <c r="M96" s="2"/>
      <c r="N96" s="2">
        <f t="shared" si="7"/>
        <v>0</v>
      </c>
      <c r="O96" s="2"/>
      <c r="P96" s="2"/>
      <c r="Q96" s="2"/>
      <c r="R96" s="2"/>
      <c r="S96" s="7"/>
      <c r="X96" s="3">
        <f t="shared" si="9"/>
        <v>0</v>
      </c>
      <c r="Z96" s="8"/>
      <c r="AB96" s="4"/>
      <c r="AC96" s="5"/>
      <c r="AK96" s="4">
        <f t="shared" si="8"/>
        <v>0</v>
      </c>
      <c r="AM96" s="22"/>
      <c r="AN96" s="30" t="str">
        <f>"&lt;tr class='mmt"&amp;IF(E96="活動"," ev",IF(E96="限定"," ltd",""))&amp;IF(H96=""," groupless'","'")&amp;"&gt;&lt;td headers='icon'&gt;&lt;a href='https://www.alchemistcodedb.com/jp/card/"&amp;SUBSTITUTE(SUBSTITUTE(LOWER(A96),"_","-"),".png","")&amp;"'&gt;&lt;img src='resources/"&amp;A96&amp;"' title='"&amp;C96&amp;"' /&gt;&lt;/a&gt;&lt;/td&gt;&lt;td headers='name'&gt;"&amp;C96&amp;"&lt;/td&gt;&lt;td headers='rank'&gt;"&amp;D96&amp;"&lt;/td&gt;&lt;td headers='remark'&gt;"&amp;IF(E96="活動","&lt;span class='event'&gt;活動&lt;/span&gt;",IF(E96="限定","&lt;span class='limited'&gt;限定&lt;/span&gt;",""))&amp;"&lt;/td&gt;&lt;td headers='origin'&gt;&lt;span class='originName'&gt;"&amp;SUBSTITUTE(G96,CHAR(10),"&lt;br /&gt;")&amp;"&lt;/span&gt;&lt;img class='originLogo' src='resources/ui/"&amp;VLOOKUP(G96,List!F:H,2,FALSE)&amp;"'title='"&amp;SUBSTITUTE(G96,CHAR(10)," ")&amp;"' /&gt;&lt;/td&gt;&lt;td headers='group'&gt;"&amp;IF(H96="","","&lt;span class='groupName'&gt;"&amp;SUBSTITUTE(H96,CHAR(10)," ")&amp;IF(I96="","","&lt;br /&gt;"&amp;SUBSTITUTE(I96,CHAR(10)," "))&amp;"&lt;/span&gt;&lt;img class='groupLogo' src='resources/ui/"&amp;VLOOKUP(H96,List!K:L,2,FALSE)&amp;"' title='"&amp;SUBSTITUTE(H96,CHAR(10)," ")&amp;"' /&gt;")&amp;IF(I96="","","&lt;img class='groupLogo' src='resources/ui/"&amp;VLOOKUP(I96,List!K:L,2,FALSE)&amp;"' title='"&amp;SUBSTITUTE(I96,CHAR(10)," ")&amp;"' /&gt;")&amp;"&lt;/td&gt;&lt;td headers='score' id='"&amp;AP96&amp;"'&gt;"&amp;J96&amp;"&lt;/td&gt;&lt;td headers='HP'&gt;"&amp;K96&amp;"&lt;/td&gt;&lt;td headers='patk'&gt;"&amp;L96&amp;"&lt;/td&gt;&lt;td headers='matk'&gt;"&amp;M96&amp;"&lt;/td&gt;&lt;td headers='pdef'&gt;"&amp;O96&amp;"&lt;/td&gt;&lt;td headers='mdef'&gt;"&amp;P96&amp;"&lt;/td&gt;&lt;td headers='dex'&gt;"&amp;Q96&amp;"&lt;/td&gt;&lt;td headers='agi'&gt;"&amp;R96&amp;"&lt;/td&gt;&lt;td headers='luck'&gt;"&amp;S96&amp;"&lt;/td&gt;&lt;td headers='aType'&gt;"&amp;T96&amp;IF(V96="","","&lt;br /&gt;"&amp;V96)&amp; "&lt;/td&gt;&lt;td headers='a.bonus'&gt;"&amp;U96&amp;IF(W96="","","&lt;br /&gt;"&amp;W96)&amp;"&lt;/td&gt;&lt;td headers='special'&gt;"&amp;Y96&amp;IF(AA96="","","&lt;br /&gt;"&amp;AA96)&amp;"&lt;/td&gt;&lt;td headers='sp.bonus'&gt;"&amp;Z96&amp;IF(AB96="","","&lt;br /&gt;"&amp;AB96)&amp;"&lt;/td&gt;&lt;td headers='others'&gt;"&amp;AC96&amp;"&lt;/td&gt;&lt;td headers='sinA'&gt;"&amp;AD96&amp;"&lt;/td&gt;&lt;td headers='sinB'&gt;"&amp;AE96&amp;"&lt;/td&gt;&lt;td headers='sinC'&gt;"&amp;AF96&amp;"&lt;/td&gt;&lt;td headers='sinD'&gt;"&amp;AG96&amp;"&lt;/td&gt;&lt;td headers='sinE'&gt;"&amp;AH96&amp;"&lt;/td&gt;&lt;td headers='sinF'&gt;"&amp;AI96&amp;"&lt;/td&gt;&lt;td headers='sinG'&gt;"&amp;AJ96&amp;"&lt;/td&gt;&lt;/tr&gt;"</f>
        <v>&lt;tr class='mmt ltd groupless'&gt;&lt;td headers='icon'&gt;&lt;a href='https://www.alchemistcodedb.com/jp/card/ts-gluttony-juuria-02'&gt;&lt;img src='resources/TS_GLUTTONY_JUURIA_02.png' title='主に捧げるハロウィン' /&gt;&lt;/a&gt;&lt;/td&gt;&lt;td headers='name'&gt;主に捧げるハロウィン&lt;/td&gt;&lt;td headers='rank'&gt;5&lt;/td&gt;&lt;td headers='remark'&gt;&lt;span class='limited'&gt;限定&lt;/span&gt;&lt;/td&gt;&lt;td headers='origin'&gt;&lt;span class='originName'&gt;グラトニー＝フォス&lt;br /&gt;Gluttony Foss&lt;/span&gt;&lt;img class='originLogo' src='resources/ui/IT_TB_BIRTH_GLU.png'title='グラトニー＝フォス Gluttony Foss' /&gt;&lt;/td&gt;&lt;td headers='group'&gt;&lt;/td&gt;&lt;td headers='score' id='m094'&gt;0&lt;/td&gt;&lt;td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96" s="30" t="str">
        <f t="shared" si="10"/>
        <v>document.getElementById('m094').innerHTML = (b0*0);</v>
      </c>
      <c r="AP96" s="34" t="str">
        <f t="shared" si="11"/>
        <v>m094</v>
      </c>
      <c r="AQ96" s="6" t="str">
        <f>IF(T96="","",VLOOKUP(T96,List!N$2:O$7,2,FALSE)&amp;"*"&amp;U96&amp;IF(V96="","","+"&amp;VLOOKUP(V96,List!N$2:O$7,2,FALSE)&amp;"*"&amp;W96&amp;"-"&amp;VLOOKUP(T96,List!N$2:O$7,2,FALSE)&amp;"*"&amp;VLOOKUP(V96,List!N$2:O$7,2,FALSE)&amp;"*"&amp;MIN(U96,W96)))&amp;IF(Y96="","",IF(T96="","","+")&amp;VLOOKUP(Y96,List!P$2:Q$14,2,FALSE)&amp;"*"&amp;Z96&amp;IF(AA96="","","+"&amp;VLOOKUP(AA96,List!P$2:Q$13,2,FALSE)))</f>
        <v/>
      </c>
    </row>
    <row r="97" spans="1:43" s="3" customFormat="1" ht="37.200000000000003" customHeight="1" x14ac:dyDescent="0.3">
      <c r="A97" s="3" t="s">
        <v>529</v>
      </c>
      <c r="C97" s="6" t="s">
        <v>532</v>
      </c>
      <c r="D97" s="3">
        <v>5</v>
      </c>
      <c r="E97" s="3" t="s">
        <v>39</v>
      </c>
      <c r="F97" s="6"/>
      <c r="G97" s="16" t="s">
        <v>796</v>
      </c>
      <c r="H97" s="8"/>
      <c r="I97" s="8"/>
      <c r="J97" s="4">
        <f t="shared" si="6"/>
        <v>0</v>
      </c>
      <c r="K97" s="2"/>
      <c r="L97" s="2"/>
      <c r="M97" s="2"/>
      <c r="N97" s="2">
        <f t="shared" si="7"/>
        <v>0</v>
      </c>
      <c r="O97" s="2"/>
      <c r="P97" s="2"/>
      <c r="Q97" s="2"/>
      <c r="R97" s="2"/>
      <c r="S97" s="7"/>
      <c r="X97" s="3">
        <f t="shared" si="9"/>
        <v>0</v>
      </c>
      <c r="Z97" s="8"/>
      <c r="AB97" s="4"/>
      <c r="AC97" s="5"/>
      <c r="AK97" s="4">
        <f t="shared" si="8"/>
        <v>0</v>
      </c>
      <c r="AM97" s="22"/>
      <c r="AN97" s="30" t="str">
        <f>"&lt;tr class='mmt"&amp;IF(E97="活動"," ev",IF(E97="限定"," ltd",""))&amp;IF(H97=""," groupless'","'")&amp;"&gt;&lt;td headers='icon'&gt;&lt;a href='https://www.alchemistcodedb.com/jp/card/"&amp;SUBSTITUTE(SUBSTITUTE(LOWER(A97),"_","-"),".png","")&amp;"'&gt;&lt;img src='resources/"&amp;A97&amp;"' title='"&amp;C97&amp;"' /&gt;&lt;/a&gt;&lt;/td&gt;&lt;td headers='name'&gt;"&amp;C97&amp;"&lt;/td&gt;&lt;td headers='rank'&gt;"&amp;D97&amp;"&lt;/td&gt;&lt;td headers='remark'&gt;"&amp;IF(E97="活動","&lt;span class='event'&gt;活動&lt;/span&gt;",IF(E97="限定","&lt;span class='limited'&gt;限定&lt;/span&gt;",""))&amp;"&lt;/td&gt;&lt;td headers='origin'&gt;&lt;span class='originName'&gt;"&amp;SUBSTITUTE(G97,CHAR(10),"&lt;br /&gt;")&amp;"&lt;/span&gt;&lt;img class='originLogo' src='resources/ui/"&amp;VLOOKUP(G97,List!F:H,2,FALSE)&amp;"'title='"&amp;SUBSTITUTE(G97,CHAR(10)," ")&amp;"' /&gt;&lt;/td&gt;&lt;td headers='group'&gt;"&amp;IF(H97="","","&lt;span class='groupName'&gt;"&amp;SUBSTITUTE(H97,CHAR(10)," ")&amp;IF(I97="","","&lt;br /&gt;"&amp;SUBSTITUTE(I97,CHAR(10)," "))&amp;"&lt;/span&gt;&lt;img class='groupLogo' src='resources/ui/"&amp;VLOOKUP(H97,List!K:L,2,FALSE)&amp;"' title='"&amp;SUBSTITUTE(H97,CHAR(10)," ")&amp;"' /&gt;")&amp;IF(I97="","","&lt;img class='groupLogo' src='resources/ui/"&amp;VLOOKUP(I97,List!K:L,2,FALSE)&amp;"' title='"&amp;SUBSTITUTE(I97,CHAR(10)," ")&amp;"' /&gt;")&amp;"&lt;/td&gt;&lt;td headers='score' id='"&amp;AP97&amp;"'&gt;"&amp;J97&amp;"&lt;/td&gt;&lt;td headers='HP'&gt;"&amp;K97&amp;"&lt;/td&gt;&lt;td headers='patk'&gt;"&amp;L97&amp;"&lt;/td&gt;&lt;td headers='matk'&gt;"&amp;M97&amp;"&lt;/td&gt;&lt;td headers='pdef'&gt;"&amp;O97&amp;"&lt;/td&gt;&lt;td headers='mdef'&gt;"&amp;P97&amp;"&lt;/td&gt;&lt;td headers='dex'&gt;"&amp;Q97&amp;"&lt;/td&gt;&lt;td headers='agi'&gt;"&amp;R97&amp;"&lt;/td&gt;&lt;td headers='luck'&gt;"&amp;S97&amp;"&lt;/td&gt;&lt;td headers='aType'&gt;"&amp;T97&amp;IF(V97="","","&lt;br /&gt;"&amp;V97)&amp; "&lt;/td&gt;&lt;td headers='a.bonus'&gt;"&amp;U97&amp;IF(W97="","","&lt;br /&gt;"&amp;W97)&amp;"&lt;/td&gt;&lt;td headers='special'&gt;"&amp;Y97&amp;IF(AA97="","","&lt;br /&gt;"&amp;AA97)&amp;"&lt;/td&gt;&lt;td headers='sp.bonus'&gt;"&amp;Z97&amp;IF(AB97="","","&lt;br /&gt;"&amp;AB97)&amp;"&lt;/td&gt;&lt;td headers='others'&gt;"&amp;AC97&amp;"&lt;/td&gt;&lt;td headers='sinA'&gt;"&amp;AD97&amp;"&lt;/td&gt;&lt;td headers='sinB'&gt;"&amp;AE97&amp;"&lt;/td&gt;&lt;td headers='sinC'&gt;"&amp;AF97&amp;"&lt;/td&gt;&lt;td headers='sinD'&gt;"&amp;AG97&amp;"&lt;/td&gt;&lt;td headers='sinE'&gt;"&amp;AH97&amp;"&lt;/td&gt;&lt;td headers='sinF'&gt;"&amp;AI97&amp;"&lt;/td&gt;&lt;td headers='sinG'&gt;"&amp;AJ97&amp;"&lt;/td&gt;&lt;/tr&gt;"</f>
        <v>&lt;tr class='mmt ltd groupless'&gt;&lt;td headers='icon'&gt;&lt;a href='https://www.alchemistcodedb.com/jp/card/ts-gluttony-juuria-dark-01'&gt;&lt;img src='resources/TS_GLUTTONY_JUURIA_DARK_01.png' title='穢れなき生者を喰らい' /&gt;&lt;/a&gt;&lt;/td&gt;&lt;td headers='name'&gt;穢れなき生者を喰らい&lt;/td&gt;&lt;td headers='rank'&gt;5&lt;/td&gt;&lt;td headers='remark'&gt;&lt;span class='limited'&gt;限定&lt;/span&gt;&lt;/td&gt;&lt;td headers='origin'&gt;&lt;span class='originName'&gt;グラトニー＝フォス&lt;br /&gt;Gluttony Foss&lt;/span&gt;&lt;img class='originLogo' src='resources/ui/IT_TB_BIRTH_GLU.png'title='グラトニー＝フォス Gluttony Foss' /&gt;&lt;/td&gt;&lt;td headers='group'&gt;&lt;/td&gt;&lt;td headers='score' id='m095'&gt;0&lt;/td&gt;&lt;td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97" s="30" t="str">
        <f t="shared" si="10"/>
        <v>document.getElementById('m095').innerHTML = (b0*0);</v>
      </c>
      <c r="AP97" s="34" t="str">
        <f t="shared" si="11"/>
        <v>m095</v>
      </c>
      <c r="AQ97" s="6" t="str">
        <f>IF(T97="","",VLOOKUP(T97,List!N$2:O$7,2,FALSE)&amp;"*"&amp;U97&amp;IF(V97="","","+"&amp;VLOOKUP(V97,List!N$2:O$7,2,FALSE)&amp;"*"&amp;W97&amp;"-"&amp;VLOOKUP(T97,List!N$2:O$7,2,FALSE)&amp;"*"&amp;VLOOKUP(V97,List!N$2:O$7,2,FALSE)&amp;"*"&amp;MIN(U97,W97)))&amp;IF(Y97="","",IF(T97="","","+")&amp;VLOOKUP(Y97,List!P$2:Q$14,2,FALSE)&amp;"*"&amp;Z97&amp;IF(AA97="","","+"&amp;VLOOKUP(AA97,List!P$2:Q$13,2,FALSE)))</f>
        <v/>
      </c>
    </row>
    <row r="98" spans="1:43" s="3" customFormat="1" ht="37.200000000000003" customHeight="1" x14ac:dyDescent="0.3">
      <c r="A98" s="3" t="s">
        <v>154</v>
      </c>
      <c r="C98" s="6" t="s">
        <v>458</v>
      </c>
      <c r="D98" s="3">
        <v>5</v>
      </c>
      <c r="E98" s="3" t="s">
        <v>35</v>
      </c>
      <c r="F98" s="6" t="s">
        <v>847</v>
      </c>
      <c r="G98" s="16" t="s">
        <v>796</v>
      </c>
      <c r="H98" s="8"/>
      <c r="I98" s="8"/>
      <c r="J98" s="4">
        <f t="shared" si="6"/>
        <v>0</v>
      </c>
      <c r="K98" s="2"/>
      <c r="L98" s="2"/>
      <c r="M98" s="2"/>
      <c r="N98" s="2">
        <f t="shared" si="7"/>
        <v>0</v>
      </c>
      <c r="O98" s="2"/>
      <c r="P98" s="2"/>
      <c r="Q98" s="2"/>
      <c r="R98" s="2"/>
      <c r="S98" s="7"/>
      <c r="X98" s="3">
        <f t="shared" si="9"/>
        <v>0</v>
      </c>
      <c r="Z98" s="8"/>
      <c r="AB98" s="4"/>
      <c r="AC98" s="5"/>
      <c r="AK98" s="4">
        <f t="shared" si="8"/>
        <v>0</v>
      </c>
      <c r="AM98" s="22"/>
      <c r="AN98" s="30" t="str">
        <f>"&lt;tr class='mmt"&amp;IF(E98="活動"," ev",IF(E98="限定"," ltd",""))&amp;IF(H98=""," groupless'","'")&amp;"&gt;&lt;td headers='icon'&gt;&lt;a href='https://www.alchemistcodedb.com/jp/card/"&amp;SUBSTITUTE(SUBSTITUTE(LOWER(A98),"_","-"),".png","")&amp;"'&gt;&lt;img src='resources/"&amp;A98&amp;"' title='"&amp;C98&amp;"' /&gt;&lt;/a&gt;&lt;/td&gt;&lt;td headers='name'&gt;"&amp;C98&amp;"&lt;/td&gt;&lt;td headers='rank'&gt;"&amp;D98&amp;"&lt;/td&gt;&lt;td headers='remark'&gt;"&amp;IF(E98="活動","&lt;span class='event'&gt;活動&lt;/span&gt;",IF(E98="限定","&lt;span class='limited'&gt;限定&lt;/span&gt;",""))&amp;"&lt;/td&gt;&lt;td headers='origin'&gt;&lt;span class='originName'&gt;"&amp;SUBSTITUTE(G98,CHAR(10),"&lt;br /&gt;")&amp;"&lt;/span&gt;&lt;img class='originLogo' src='resources/ui/"&amp;VLOOKUP(G98,List!F:H,2,FALSE)&amp;"'title='"&amp;SUBSTITUTE(G98,CHAR(10)," ")&amp;"' /&gt;&lt;/td&gt;&lt;td headers='group'&gt;"&amp;IF(H98="","","&lt;span class='groupName'&gt;"&amp;SUBSTITUTE(H98,CHAR(10)," ")&amp;IF(I98="","","&lt;br /&gt;"&amp;SUBSTITUTE(I98,CHAR(10)," "))&amp;"&lt;/span&gt;&lt;img class='groupLogo' src='resources/ui/"&amp;VLOOKUP(H98,List!K:L,2,FALSE)&amp;"' title='"&amp;SUBSTITUTE(H98,CHAR(10)," ")&amp;"' /&gt;")&amp;IF(I98="","","&lt;img class='groupLogo' src='resources/ui/"&amp;VLOOKUP(I98,List!K:L,2,FALSE)&amp;"' title='"&amp;SUBSTITUTE(I98,CHAR(10)," ")&amp;"' /&gt;")&amp;"&lt;/td&gt;&lt;td headers='score' id='"&amp;AP98&amp;"'&gt;"&amp;J98&amp;"&lt;/td&gt;&lt;td headers='HP'&gt;"&amp;K98&amp;"&lt;/td&gt;&lt;td headers='patk'&gt;"&amp;L98&amp;"&lt;/td&gt;&lt;td headers='matk'&gt;"&amp;M98&amp;"&lt;/td&gt;&lt;td headers='pdef'&gt;"&amp;O98&amp;"&lt;/td&gt;&lt;td headers='mdef'&gt;"&amp;P98&amp;"&lt;/td&gt;&lt;td headers='dex'&gt;"&amp;Q98&amp;"&lt;/td&gt;&lt;td headers='agi'&gt;"&amp;R98&amp;"&lt;/td&gt;&lt;td headers='luck'&gt;"&amp;S98&amp;"&lt;/td&gt;&lt;td headers='aType'&gt;"&amp;T98&amp;IF(V98="","","&lt;br /&gt;"&amp;V98)&amp; "&lt;/td&gt;&lt;td headers='a.bonus'&gt;"&amp;U98&amp;IF(W98="","","&lt;br /&gt;"&amp;W98)&amp;"&lt;/td&gt;&lt;td headers='special'&gt;"&amp;Y98&amp;IF(AA98="","","&lt;br /&gt;"&amp;AA98)&amp;"&lt;/td&gt;&lt;td headers='sp.bonus'&gt;"&amp;Z98&amp;IF(AB98="","","&lt;br /&gt;"&amp;AB98)&amp;"&lt;/td&gt;&lt;td headers='others'&gt;"&amp;AC98&amp;"&lt;/td&gt;&lt;td headers='sinA'&gt;"&amp;AD98&amp;"&lt;/td&gt;&lt;td headers='sinB'&gt;"&amp;AE98&amp;"&lt;/td&gt;&lt;td headers='sinC'&gt;"&amp;AF98&amp;"&lt;/td&gt;&lt;td headers='sinD'&gt;"&amp;AG98&amp;"&lt;/td&gt;&lt;td headers='sinE'&gt;"&amp;AH98&amp;"&lt;/td&gt;&lt;td headers='sinF'&gt;"&amp;AI98&amp;"&lt;/td&gt;&lt;td headers='sinG'&gt;"&amp;AJ98&amp;"&lt;/td&gt;&lt;/tr&gt;"</f>
        <v>&lt;tr class='mmt ev groupless'&gt;&lt;td headers='icon'&gt;&lt;a href='https://www.alchemistcodedb.com/jp/card/ts-gluttony-lotia-01'&gt;&lt;img src='resources/TS_GLUTTONY_LOTIA_01.png' title='甘い宝石たち' /&gt;&lt;/a&gt;&lt;/td&gt;&lt;td headers='name'&gt;甘い宝石たち&lt;/td&gt;&lt;td headers='rank'&gt;5&lt;/td&gt;&lt;td headers='remark'&gt;&lt;span class='event'&gt;活動&lt;/span&gt;&lt;/td&gt;&lt;td headers='origin'&gt;&lt;span class='originName'&gt;グラトニー＝フォス&lt;br /&gt;Gluttony Foss&lt;/span&gt;&lt;img class='originLogo' src='resources/ui/IT_TB_BIRTH_GLU.png'title='グラトニー＝フォス Gluttony Foss' /&gt;&lt;/td&gt;&lt;td headers='group'&gt;&lt;/td&gt;&lt;td headers='score' id='m096'&gt;0&lt;/td&gt;&lt;td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98" s="30" t="str">
        <f t="shared" si="10"/>
        <v>document.getElementById('m096').innerHTML = (b0*0);</v>
      </c>
      <c r="AP98" s="34" t="str">
        <f t="shared" si="11"/>
        <v>m096</v>
      </c>
      <c r="AQ98" s="6" t="str">
        <f>IF(T98="","",VLOOKUP(T98,List!N$2:O$7,2,FALSE)&amp;"*"&amp;U98&amp;IF(V98="","","+"&amp;VLOOKUP(V98,List!N$2:O$7,2,FALSE)&amp;"*"&amp;W98&amp;"-"&amp;VLOOKUP(T98,List!N$2:O$7,2,FALSE)&amp;"*"&amp;VLOOKUP(V98,List!N$2:O$7,2,FALSE)&amp;"*"&amp;MIN(U98,W98)))&amp;IF(Y98="","",IF(T98="","","+")&amp;VLOOKUP(Y98,List!P$2:Q$14,2,FALSE)&amp;"*"&amp;Z98&amp;IF(AA98="","","+"&amp;VLOOKUP(AA98,List!P$2:Q$13,2,FALSE)))</f>
        <v/>
      </c>
    </row>
    <row r="99" spans="1:43" s="3" customFormat="1" ht="37.200000000000003" customHeight="1" x14ac:dyDescent="0.3">
      <c r="A99" s="3" t="s">
        <v>155</v>
      </c>
      <c r="C99" s="6" t="s">
        <v>459</v>
      </c>
      <c r="D99" s="3">
        <v>5</v>
      </c>
      <c r="E99" s="3" t="s">
        <v>39</v>
      </c>
      <c r="F99" s="6" t="s">
        <v>852</v>
      </c>
      <c r="G99" s="16" t="s">
        <v>796</v>
      </c>
      <c r="H99" s="8"/>
      <c r="I99" s="8"/>
      <c r="J99" s="4">
        <f t="shared" si="6"/>
        <v>0</v>
      </c>
      <c r="K99" s="2"/>
      <c r="L99" s="2"/>
      <c r="M99" s="2"/>
      <c r="N99" s="2">
        <f t="shared" si="7"/>
        <v>0</v>
      </c>
      <c r="O99" s="2"/>
      <c r="P99" s="2"/>
      <c r="Q99" s="2"/>
      <c r="R99" s="2"/>
      <c r="S99" s="7"/>
      <c r="X99" s="3">
        <f t="shared" si="9"/>
        <v>0</v>
      </c>
      <c r="Z99" s="8"/>
      <c r="AB99" s="4"/>
      <c r="AC99" s="5"/>
      <c r="AK99" s="4">
        <f t="shared" si="8"/>
        <v>0</v>
      </c>
      <c r="AM99" s="22"/>
      <c r="AN99" s="30" t="str">
        <f>"&lt;tr class='mmt"&amp;IF(E99="活動"," ev",IF(E99="限定"," ltd",""))&amp;IF(H99=""," groupless'","'")&amp;"&gt;&lt;td headers='icon'&gt;&lt;a href='https://www.alchemistcodedb.com/jp/card/"&amp;SUBSTITUTE(SUBSTITUTE(LOWER(A99),"_","-"),".png","")&amp;"'&gt;&lt;img src='resources/"&amp;A99&amp;"' title='"&amp;C99&amp;"' /&gt;&lt;/a&gt;&lt;/td&gt;&lt;td headers='name'&gt;"&amp;C99&amp;"&lt;/td&gt;&lt;td headers='rank'&gt;"&amp;D99&amp;"&lt;/td&gt;&lt;td headers='remark'&gt;"&amp;IF(E99="活動","&lt;span class='event'&gt;活動&lt;/span&gt;",IF(E99="限定","&lt;span class='limited'&gt;限定&lt;/span&gt;",""))&amp;"&lt;/td&gt;&lt;td headers='origin'&gt;&lt;span class='originName'&gt;"&amp;SUBSTITUTE(G99,CHAR(10),"&lt;br /&gt;")&amp;"&lt;/span&gt;&lt;img class='originLogo' src='resources/ui/"&amp;VLOOKUP(G99,List!F:H,2,FALSE)&amp;"'title='"&amp;SUBSTITUTE(G99,CHAR(10)," ")&amp;"' /&gt;&lt;/td&gt;&lt;td headers='group'&gt;"&amp;IF(H99="","","&lt;span class='groupName'&gt;"&amp;SUBSTITUTE(H99,CHAR(10)," ")&amp;IF(I99="","","&lt;br /&gt;"&amp;SUBSTITUTE(I99,CHAR(10)," "))&amp;"&lt;/span&gt;&lt;img class='groupLogo' src='resources/ui/"&amp;VLOOKUP(H99,List!K:L,2,FALSE)&amp;"' title='"&amp;SUBSTITUTE(H99,CHAR(10)," ")&amp;"' /&gt;")&amp;IF(I99="","","&lt;img class='groupLogo' src='resources/ui/"&amp;VLOOKUP(I99,List!K:L,2,FALSE)&amp;"' title='"&amp;SUBSTITUTE(I99,CHAR(10)," ")&amp;"' /&gt;")&amp;"&lt;/td&gt;&lt;td headers='score' id='"&amp;AP99&amp;"'&gt;"&amp;J99&amp;"&lt;/td&gt;&lt;td headers='HP'&gt;"&amp;K99&amp;"&lt;/td&gt;&lt;td headers='patk'&gt;"&amp;L99&amp;"&lt;/td&gt;&lt;td headers='matk'&gt;"&amp;M99&amp;"&lt;/td&gt;&lt;td headers='pdef'&gt;"&amp;O99&amp;"&lt;/td&gt;&lt;td headers='mdef'&gt;"&amp;P99&amp;"&lt;/td&gt;&lt;td headers='dex'&gt;"&amp;Q99&amp;"&lt;/td&gt;&lt;td headers='agi'&gt;"&amp;R99&amp;"&lt;/td&gt;&lt;td headers='luck'&gt;"&amp;S99&amp;"&lt;/td&gt;&lt;td headers='aType'&gt;"&amp;T99&amp;IF(V99="","","&lt;br /&gt;"&amp;V99)&amp; "&lt;/td&gt;&lt;td headers='a.bonus'&gt;"&amp;U99&amp;IF(W99="","","&lt;br /&gt;"&amp;W99)&amp;"&lt;/td&gt;&lt;td headers='special'&gt;"&amp;Y99&amp;IF(AA99="","","&lt;br /&gt;"&amp;AA99)&amp;"&lt;/td&gt;&lt;td headers='sp.bonus'&gt;"&amp;Z99&amp;IF(AB99="","","&lt;br /&gt;"&amp;AB99)&amp;"&lt;/td&gt;&lt;td headers='others'&gt;"&amp;AC99&amp;"&lt;/td&gt;&lt;td headers='sinA'&gt;"&amp;AD99&amp;"&lt;/td&gt;&lt;td headers='sinB'&gt;"&amp;AE99&amp;"&lt;/td&gt;&lt;td headers='sinC'&gt;"&amp;AF99&amp;"&lt;/td&gt;&lt;td headers='sinD'&gt;"&amp;AG99&amp;"&lt;/td&gt;&lt;td headers='sinE'&gt;"&amp;AH99&amp;"&lt;/td&gt;&lt;td headers='sinF'&gt;"&amp;AI99&amp;"&lt;/td&gt;&lt;td headers='sinG'&gt;"&amp;AJ99&amp;"&lt;/td&gt;&lt;/tr&gt;"</f>
        <v>&lt;tr class='mmt ltd groupless'&gt;&lt;td headers='icon'&gt;&lt;a href='https://www.alchemistcodedb.com/jp/card/ts-gluttony-neica-01'&gt;&lt;img src='resources/TS_GLUTTONY_NEICA_01.png' title='パニックイースター' /&gt;&lt;/a&gt;&lt;/td&gt;&lt;td headers='name'&gt;パニックイースター&lt;/td&gt;&lt;td headers='rank'&gt;5&lt;/td&gt;&lt;td headers='remark'&gt;&lt;span class='limited'&gt;限定&lt;/span&gt;&lt;/td&gt;&lt;td headers='origin'&gt;&lt;span class='originName'&gt;グラトニー＝フォス&lt;br /&gt;Gluttony Foss&lt;/span&gt;&lt;img class='originLogo' src='resources/ui/IT_TB_BIRTH_GLU.png'title='グラトニー＝フォス Gluttony Foss' /&gt;&lt;/td&gt;&lt;td headers='group'&gt;&lt;/td&gt;&lt;td headers='score' id='m097'&gt;0&lt;/td&gt;&lt;td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99" s="30" t="str">
        <f t="shared" si="10"/>
        <v>document.getElementById('m097').innerHTML = (b0*0);</v>
      </c>
      <c r="AP99" s="34" t="str">
        <f t="shared" si="11"/>
        <v>m097</v>
      </c>
      <c r="AQ99" s="6" t="str">
        <f>IF(T99="","",VLOOKUP(T99,List!N$2:O$7,2,FALSE)&amp;"*"&amp;U99&amp;IF(V99="","","+"&amp;VLOOKUP(V99,List!N$2:O$7,2,FALSE)&amp;"*"&amp;W99&amp;"-"&amp;VLOOKUP(T99,List!N$2:O$7,2,FALSE)&amp;"*"&amp;VLOOKUP(V99,List!N$2:O$7,2,FALSE)&amp;"*"&amp;MIN(U99,W99)))&amp;IF(Y99="","",IF(T99="","","+")&amp;VLOOKUP(Y99,List!P$2:Q$14,2,FALSE)&amp;"*"&amp;Z99&amp;IF(AA99="","","+"&amp;VLOOKUP(AA99,List!P$2:Q$13,2,FALSE)))</f>
        <v/>
      </c>
    </row>
    <row r="100" spans="1:43" s="3" customFormat="1" ht="37.200000000000003" customHeight="1" x14ac:dyDescent="0.3">
      <c r="A100" s="3" t="s">
        <v>746</v>
      </c>
      <c r="C100" s="6" t="s">
        <v>762</v>
      </c>
      <c r="D100" s="3">
        <v>5</v>
      </c>
      <c r="E100" s="3" t="s">
        <v>39</v>
      </c>
      <c r="F100" s="6"/>
      <c r="G100" s="16" t="s">
        <v>796</v>
      </c>
      <c r="H100" s="8"/>
      <c r="I100" s="8"/>
      <c r="J100" s="4">
        <f t="shared" si="6"/>
        <v>0</v>
      </c>
      <c r="K100" s="2"/>
      <c r="L100" s="2"/>
      <c r="M100" s="2"/>
      <c r="N100" s="2">
        <f t="shared" si="7"/>
        <v>0</v>
      </c>
      <c r="O100" s="2"/>
      <c r="P100" s="2"/>
      <c r="Q100" s="2"/>
      <c r="R100" s="2"/>
      <c r="S100" s="7"/>
      <c r="X100" s="3">
        <f t="shared" si="9"/>
        <v>0</v>
      </c>
      <c r="Z100" s="8"/>
      <c r="AB100" s="4"/>
      <c r="AC100" s="5"/>
      <c r="AK100" s="4">
        <f t="shared" si="8"/>
        <v>0</v>
      </c>
      <c r="AM100" s="22"/>
      <c r="AN100" s="30" t="str">
        <f>"&lt;tr class='mmt"&amp;IF(E100="活動"," ev",IF(E100="限定"," ltd",""))&amp;IF(H100=""," groupless'","'")&amp;"&gt;&lt;td headers='icon'&gt;&lt;a href='https://www.alchemistcodedb.com/jp/card/"&amp;SUBSTITUTE(SUBSTITUTE(LOWER(A100),"_","-"),".png","")&amp;"'&gt;&lt;img src='resources/"&amp;A100&amp;"' title='"&amp;C100&amp;"' /&gt;&lt;/a&gt;&lt;/td&gt;&lt;td headers='name'&gt;"&amp;C100&amp;"&lt;/td&gt;&lt;td headers='rank'&gt;"&amp;D100&amp;"&lt;/td&gt;&lt;td headers='remark'&gt;"&amp;IF(E100="活動","&lt;span class='event'&gt;活動&lt;/span&gt;",IF(E100="限定","&lt;span class='limited'&gt;限定&lt;/span&gt;",""))&amp;"&lt;/td&gt;&lt;td headers='origin'&gt;&lt;span class='originName'&gt;"&amp;SUBSTITUTE(G100,CHAR(10),"&lt;br /&gt;")&amp;"&lt;/span&gt;&lt;img class='originLogo' src='resources/ui/"&amp;VLOOKUP(G100,List!F:H,2,FALSE)&amp;"'title='"&amp;SUBSTITUTE(G100,CHAR(10)," ")&amp;"' /&gt;&lt;/td&gt;&lt;td headers='group'&gt;"&amp;IF(H100="","","&lt;span class='groupName'&gt;"&amp;SUBSTITUTE(H100,CHAR(10)," ")&amp;IF(I100="","","&lt;br /&gt;"&amp;SUBSTITUTE(I100,CHAR(10)," "))&amp;"&lt;/span&gt;&lt;img class='groupLogo' src='resources/ui/"&amp;VLOOKUP(H100,List!K:L,2,FALSE)&amp;"' title='"&amp;SUBSTITUTE(H100,CHAR(10)," ")&amp;"' /&gt;")&amp;IF(I100="","","&lt;img class='groupLogo' src='resources/ui/"&amp;VLOOKUP(I100,List!K:L,2,FALSE)&amp;"' title='"&amp;SUBSTITUTE(I100,CHAR(10)," ")&amp;"' /&gt;")&amp;"&lt;/td&gt;&lt;td headers='score' id='"&amp;AP100&amp;"'&gt;"&amp;J100&amp;"&lt;/td&gt;&lt;td headers='HP'&gt;"&amp;K100&amp;"&lt;/td&gt;&lt;td headers='patk'&gt;"&amp;L100&amp;"&lt;/td&gt;&lt;td headers='matk'&gt;"&amp;M100&amp;"&lt;/td&gt;&lt;td headers='pdef'&gt;"&amp;O100&amp;"&lt;/td&gt;&lt;td headers='mdef'&gt;"&amp;P100&amp;"&lt;/td&gt;&lt;td headers='dex'&gt;"&amp;Q100&amp;"&lt;/td&gt;&lt;td headers='agi'&gt;"&amp;R100&amp;"&lt;/td&gt;&lt;td headers='luck'&gt;"&amp;S100&amp;"&lt;/td&gt;&lt;td headers='aType'&gt;"&amp;T100&amp;IF(V100="","","&lt;br /&gt;"&amp;V100)&amp; "&lt;/td&gt;&lt;td headers='a.bonus'&gt;"&amp;U100&amp;IF(W100="","","&lt;br /&gt;"&amp;W100)&amp;"&lt;/td&gt;&lt;td headers='special'&gt;"&amp;Y100&amp;IF(AA100="","","&lt;br /&gt;"&amp;AA100)&amp;"&lt;/td&gt;&lt;td headers='sp.bonus'&gt;"&amp;Z100&amp;IF(AB100="","","&lt;br /&gt;"&amp;AB100)&amp;"&lt;/td&gt;&lt;td headers='others'&gt;"&amp;AC100&amp;"&lt;/td&gt;&lt;td headers='sinA'&gt;"&amp;AD100&amp;"&lt;/td&gt;&lt;td headers='sinB'&gt;"&amp;AE100&amp;"&lt;/td&gt;&lt;td headers='sinC'&gt;"&amp;AF100&amp;"&lt;/td&gt;&lt;td headers='sinD'&gt;"&amp;AG100&amp;"&lt;/td&gt;&lt;td headers='sinE'&gt;"&amp;AH100&amp;"&lt;/td&gt;&lt;td headers='sinF'&gt;"&amp;AI100&amp;"&lt;/td&gt;&lt;td headers='sinG'&gt;"&amp;AJ100&amp;"&lt;/td&gt;&lt;/tr&gt;"</f>
        <v>&lt;tr class='mmt ltd groupless'&gt;&lt;td headers='icon'&gt;&lt;a href='https://www.alchemistcodedb.com/jp/card/ts-gluttony-nimuru-01'&gt;&lt;img src='resources/TS_GLUTTONY_NIMURU_01.png' title='希う創世の光' /&gt;&lt;/a&gt;&lt;/td&gt;&lt;td headers='name'&gt;希う創世の光&lt;/td&gt;&lt;td headers='rank'&gt;5&lt;/td&gt;&lt;td headers='remark'&gt;&lt;span class='limited'&gt;限定&lt;/span&gt;&lt;/td&gt;&lt;td headers='origin'&gt;&lt;span class='originName'&gt;グラトニー＝フォス&lt;br /&gt;Gluttony Foss&lt;/span&gt;&lt;img class='originLogo' src='resources/ui/IT_TB_BIRTH_GLU.png'title='グラトニー＝フォス Gluttony Foss' /&gt;&lt;/td&gt;&lt;td headers='group'&gt;&lt;/td&gt;&lt;td headers='score' id='m098'&gt;0&lt;/td&gt;&lt;td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00" s="30" t="str">
        <f t="shared" si="10"/>
        <v>document.getElementById('m098').innerHTML = (b0*0);</v>
      </c>
      <c r="AP100" s="34" t="str">
        <f t="shared" si="11"/>
        <v>m098</v>
      </c>
      <c r="AQ100" s="6" t="str">
        <f>IF(T100="","",VLOOKUP(T100,List!N$2:O$7,2,FALSE)&amp;"*"&amp;U100&amp;IF(V100="","","+"&amp;VLOOKUP(V100,List!N$2:O$7,2,FALSE)&amp;"*"&amp;W100&amp;"-"&amp;VLOOKUP(T100,List!N$2:O$7,2,FALSE)&amp;"*"&amp;VLOOKUP(V100,List!N$2:O$7,2,FALSE)&amp;"*"&amp;MIN(U100,W100)))&amp;IF(Y100="","",IF(T100="","","+")&amp;VLOOKUP(Y100,List!P$2:Q$14,2,FALSE)&amp;"*"&amp;Z100&amp;IF(AA100="","","+"&amp;VLOOKUP(AA100,List!P$2:Q$13,2,FALSE)))</f>
        <v/>
      </c>
    </row>
    <row r="101" spans="1:43" s="3" customFormat="1" ht="37.200000000000003" customHeight="1" x14ac:dyDescent="0.3">
      <c r="A101" s="3" t="s">
        <v>156</v>
      </c>
      <c r="C101" s="6" t="s">
        <v>157</v>
      </c>
      <c r="D101" s="3">
        <v>5</v>
      </c>
      <c r="F101" s="6"/>
      <c r="G101" s="16" t="s">
        <v>796</v>
      </c>
      <c r="H101" s="8" t="s">
        <v>404</v>
      </c>
      <c r="I101" s="8"/>
      <c r="J101" s="4">
        <f t="shared" si="6"/>
        <v>90</v>
      </c>
      <c r="K101" s="2"/>
      <c r="L101" s="2">
        <v>30</v>
      </c>
      <c r="M101" s="2">
        <v>30</v>
      </c>
      <c r="N101" s="2">
        <f t="shared" si="7"/>
        <v>30</v>
      </c>
      <c r="O101" s="2"/>
      <c r="P101" s="2"/>
      <c r="Q101" s="2"/>
      <c r="R101" s="2">
        <v>10</v>
      </c>
      <c r="S101" s="7"/>
      <c r="T101" s="5" t="s">
        <v>16</v>
      </c>
      <c r="U101" s="3">
        <v>30</v>
      </c>
      <c r="V101" s="5"/>
      <c r="X101" s="3">
        <f t="shared" si="9"/>
        <v>30</v>
      </c>
      <c r="Z101" s="8"/>
      <c r="AB101" s="4"/>
      <c r="AC101" s="5"/>
      <c r="AD101" s="3">
        <v>30</v>
      </c>
      <c r="AE101" s="3">
        <v>30</v>
      </c>
      <c r="AK101" s="4">
        <f t="shared" si="8"/>
        <v>30</v>
      </c>
      <c r="AM101" s="22"/>
      <c r="AN101" s="30" t="str">
        <f>"&lt;tr class='mmt"&amp;IF(E101="活動"," ev",IF(E101="限定"," ltd",""))&amp;IF(H101=""," groupless'","'")&amp;"&gt;&lt;td headers='icon'&gt;&lt;a href='https://www.alchemistcodedb.com/jp/card/"&amp;SUBSTITUTE(SUBSTITUTE(LOWER(A101),"_","-"),".png","")&amp;"'&gt;&lt;img src='resources/"&amp;A101&amp;"' title='"&amp;C101&amp;"' /&gt;&lt;/a&gt;&lt;/td&gt;&lt;td headers='name'&gt;"&amp;C101&amp;"&lt;/td&gt;&lt;td headers='rank'&gt;"&amp;D101&amp;"&lt;/td&gt;&lt;td headers='remark'&gt;"&amp;IF(E101="活動","&lt;span class='event'&gt;活動&lt;/span&gt;",IF(E101="限定","&lt;span class='limited'&gt;限定&lt;/span&gt;",""))&amp;"&lt;/td&gt;&lt;td headers='origin'&gt;&lt;span class='originName'&gt;"&amp;SUBSTITUTE(G101,CHAR(10),"&lt;br /&gt;")&amp;"&lt;/span&gt;&lt;img class='originLogo' src='resources/ui/"&amp;VLOOKUP(G101,List!F:H,2,FALSE)&amp;"'title='"&amp;SUBSTITUTE(G101,CHAR(10)," ")&amp;"' /&gt;&lt;/td&gt;&lt;td headers='group'&gt;"&amp;IF(H101="","","&lt;span class='groupName'&gt;"&amp;SUBSTITUTE(H101,CHAR(10)," ")&amp;IF(I101="","","&lt;br /&gt;"&amp;SUBSTITUTE(I101,CHAR(10)," "))&amp;"&lt;/span&gt;&lt;img class='groupLogo' src='resources/ui/"&amp;VLOOKUP(H101,List!K:L,2,FALSE)&amp;"' title='"&amp;SUBSTITUTE(H101,CHAR(10)," ")&amp;"' /&gt;")&amp;IF(I101="","","&lt;img class='groupLogo' src='resources/ui/"&amp;VLOOKUP(I101,List!K:L,2,FALSE)&amp;"' title='"&amp;SUBSTITUTE(I101,CHAR(10)," ")&amp;"' /&gt;")&amp;"&lt;/td&gt;&lt;td headers='score' id='"&amp;AP101&amp;"'&gt;"&amp;J101&amp;"&lt;/td&gt;&lt;td headers='HP'&gt;"&amp;K101&amp;"&lt;/td&gt;&lt;td headers='patk'&gt;"&amp;L101&amp;"&lt;/td&gt;&lt;td headers='matk'&gt;"&amp;M101&amp;"&lt;/td&gt;&lt;td headers='pdef'&gt;"&amp;O101&amp;"&lt;/td&gt;&lt;td headers='mdef'&gt;"&amp;P101&amp;"&lt;/td&gt;&lt;td headers='dex'&gt;"&amp;Q101&amp;"&lt;/td&gt;&lt;td headers='agi'&gt;"&amp;R101&amp;"&lt;/td&gt;&lt;td headers='luck'&gt;"&amp;S101&amp;"&lt;/td&gt;&lt;td headers='aType'&gt;"&amp;T101&amp;IF(V101="","","&lt;br /&gt;"&amp;V101)&amp; "&lt;/td&gt;&lt;td headers='a.bonus'&gt;"&amp;U101&amp;IF(W101="","","&lt;br /&gt;"&amp;W101)&amp;"&lt;/td&gt;&lt;td headers='special'&gt;"&amp;Y101&amp;IF(AA101="","","&lt;br /&gt;"&amp;AA101)&amp;"&lt;/td&gt;&lt;td headers='sp.bonus'&gt;"&amp;Z101&amp;IF(AB101="","","&lt;br /&gt;"&amp;AB101)&amp;"&lt;/td&gt;&lt;td headers='others'&gt;"&amp;AC101&amp;"&lt;/td&gt;&lt;td headers='sinA'&gt;"&amp;AD101&amp;"&lt;/td&gt;&lt;td headers='sinB'&gt;"&amp;AE101&amp;"&lt;/td&gt;&lt;td headers='sinC'&gt;"&amp;AF101&amp;"&lt;/td&gt;&lt;td headers='sinD'&gt;"&amp;AG101&amp;"&lt;/td&gt;&lt;td headers='sinE'&gt;"&amp;AH101&amp;"&lt;/td&gt;&lt;td headers='sinF'&gt;"&amp;AI101&amp;"&lt;/td&gt;&lt;td headers='sinG'&gt;"&amp;AJ101&amp;"&lt;/td&gt;&lt;/tr&gt;"</f>
        <v>&lt;tr class='mmt'&gt;&lt;td headers='icon'&gt;&lt;a href='https://www.alchemistcodedb.com/jp/card/ts-gluttony-raura-01'&gt;&lt;img src='resources/TS_GLUTTONY_RAURA_01.png' title='雷光よりも鮮烈な' /&gt;&lt;/a&gt;&lt;/td&gt;&lt;td headers='name'&gt;雷光よりも鮮烈な&lt;/td&gt;&lt;td headers='rank'&gt;5&lt;/td&gt;&lt;td headers='remark'&gt;&lt;/td&gt;&lt;td headers='origin'&gt;&lt;span class='originName'&gt;グラトニー＝フォス&lt;br /&gt;Gluttony Foss&lt;/span&gt;&lt;img class='originLogo' src='resources/ui/IT_TB_BIRTH_GLU.png'title='グラトニー＝フォス Gluttony Foss' /&gt;&lt;/td&gt;&lt;td headers='group'&gt;&lt;span class='groupName'&gt;シェイナファンクラブ&lt;/span&gt;&lt;img class='groupLogo' src='resources/ui/subgroup_shayna_fanclub.png' title='シェイナファンクラブ' /&gt;&lt;/td&gt;&lt;td headers='score' id='m099'&gt;90&lt;/td&gt;&lt;td headers='HP'&gt;&lt;/td&gt;&lt;td headers='patk'&gt;30&lt;/td&gt;&lt;td headers='matk'&gt;30&lt;/td&gt;&lt;td headers='pdef'&gt;&lt;/td&gt;&lt;td headers='mdef'&gt;&lt;/td&gt;&lt;td headers='dex'&gt;&lt;/td&gt;&lt;td headers='agi'&gt;10&lt;/td&gt;&lt;td headers='luck'&gt;&lt;/td&gt;&lt;td headers='aType'&gt;打撃&lt;/td&gt;&lt;td headers='a.bonus'&gt;30&lt;/td&gt;&lt;td headers='special'&gt;&lt;/td&gt;&lt;td headers='sp.bonus'&gt;&lt;/td&gt;&lt;td headers='others'&gt;&lt;/td&gt;&lt;td headers='sinA'&gt;30&lt;/td&gt;&lt;td headers='sinB'&gt;30&lt;/td&gt;&lt;td headers='sinC'&gt;&lt;/td&gt;&lt;td headers='sinD'&gt;&lt;/td&gt;&lt;td headers='sinE'&gt;&lt;/td&gt;&lt;td headers='sinF'&gt;&lt;/td&gt;&lt;td headers='sinG'&gt;&lt;/td&gt;&lt;/tr&gt;</v>
      </c>
      <c r="AO101" s="30" t="str">
        <f t="shared" si="10"/>
        <v>document.getElementById('m099').innerHTML = (b0*30+b1*30+b2*30) + (s0*30+s1*30+s2*30)+ (ex03*30);</v>
      </c>
      <c r="AP101" s="34" t="str">
        <f t="shared" si="11"/>
        <v>m099</v>
      </c>
      <c r="AQ101" s="6" t="str">
        <f>IF(T101="","",VLOOKUP(T101,List!N$2:O$7,2,FALSE)&amp;"*"&amp;U101&amp;IF(V101="","","+"&amp;VLOOKUP(V101,List!N$2:O$7,2,FALSE)&amp;"*"&amp;W101&amp;"-"&amp;VLOOKUP(T101,List!N$2:O$7,2,FALSE)&amp;"*"&amp;VLOOKUP(V101,List!N$2:O$7,2,FALSE)&amp;"*"&amp;MIN(U101,W101)))&amp;IF(Y101="","",IF(T101="","","+")&amp;VLOOKUP(Y101,List!P$2:Q$14,2,FALSE)&amp;"*"&amp;Z101&amp;IF(AA101="","","+"&amp;VLOOKUP(AA101,List!P$2:Q$13,2,FALSE)))</f>
        <v>ex03*30</v>
      </c>
    </row>
    <row r="102" spans="1:43" s="3" customFormat="1" ht="37.200000000000003" customHeight="1" x14ac:dyDescent="0.3">
      <c r="A102" s="3" t="s">
        <v>158</v>
      </c>
      <c r="C102" s="6" t="s">
        <v>460</v>
      </c>
      <c r="D102" s="3">
        <v>5</v>
      </c>
      <c r="F102" s="6"/>
      <c r="G102" s="16" t="s">
        <v>796</v>
      </c>
      <c r="H102" s="8"/>
      <c r="I102" s="8"/>
      <c r="J102" s="4">
        <f t="shared" si="6"/>
        <v>0</v>
      </c>
      <c r="K102" s="2"/>
      <c r="L102" s="2"/>
      <c r="M102" s="2"/>
      <c r="N102" s="2">
        <f t="shared" si="7"/>
        <v>0</v>
      </c>
      <c r="O102" s="2"/>
      <c r="P102" s="2"/>
      <c r="Q102" s="2"/>
      <c r="R102" s="2"/>
      <c r="S102" s="7"/>
      <c r="X102" s="3">
        <f t="shared" si="9"/>
        <v>0</v>
      </c>
      <c r="Z102" s="8"/>
      <c r="AB102" s="4"/>
      <c r="AC102" s="5"/>
      <c r="AK102" s="4">
        <f t="shared" si="8"/>
        <v>0</v>
      </c>
      <c r="AM102" s="22"/>
      <c r="AN102" s="30" t="str">
        <f>"&lt;tr class='mmt"&amp;IF(E102="活動"," ev",IF(E102="限定"," ltd",""))&amp;IF(H102=""," groupless'","'")&amp;"&gt;&lt;td headers='icon'&gt;&lt;a href='https://www.alchemistcodedb.com/jp/card/"&amp;SUBSTITUTE(SUBSTITUTE(LOWER(A102),"_","-"),".png","")&amp;"'&gt;&lt;img src='resources/"&amp;A102&amp;"' title='"&amp;C102&amp;"' /&gt;&lt;/a&gt;&lt;/td&gt;&lt;td headers='name'&gt;"&amp;C102&amp;"&lt;/td&gt;&lt;td headers='rank'&gt;"&amp;D102&amp;"&lt;/td&gt;&lt;td headers='remark'&gt;"&amp;IF(E102="活動","&lt;span class='event'&gt;活動&lt;/span&gt;",IF(E102="限定","&lt;span class='limited'&gt;限定&lt;/span&gt;",""))&amp;"&lt;/td&gt;&lt;td headers='origin'&gt;&lt;span class='originName'&gt;"&amp;SUBSTITUTE(G102,CHAR(10),"&lt;br /&gt;")&amp;"&lt;/span&gt;&lt;img class='originLogo' src='resources/ui/"&amp;VLOOKUP(G102,List!F:H,2,FALSE)&amp;"'title='"&amp;SUBSTITUTE(G102,CHAR(10)," ")&amp;"' /&gt;&lt;/td&gt;&lt;td headers='group'&gt;"&amp;IF(H102="","","&lt;span class='groupName'&gt;"&amp;SUBSTITUTE(H102,CHAR(10)," ")&amp;IF(I102="","","&lt;br /&gt;"&amp;SUBSTITUTE(I102,CHAR(10)," "))&amp;"&lt;/span&gt;&lt;img class='groupLogo' src='resources/ui/"&amp;VLOOKUP(H102,List!K:L,2,FALSE)&amp;"' title='"&amp;SUBSTITUTE(H102,CHAR(10)," ")&amp;"' /&gt;")&amp;IF(I102="","","&lt;img class='groupLogo' src='resources/ui/"&amp;VLOOKUP(I102,List!K:L,2,FALSE)&amp;"' title='"&amp;SUBSTITUTE(I102,CHAR(10)," ")&amp;"' /&gt;")&amp;"&lt;/td&gt;&lt;td headers='score' id='"&amp;AP102&amp;"'&gt;"&amp;J102&amp;"&lt;/td&gt;&lt;td headers='HP'&gt;"&amp;K102&amp;"&lt;/td&gt;&lt;td headers='patk'&gt;"&amp;L102&amp;"&lt;/td&gt;&lt;td headers='matk'&gt;"&amp;M102&amp;"&lt;/td&gt;&lt;td headers='pdef'&gt;"&amp;O102&amp;"&lt;/td&gt;&lt;td headers='mdef'&gt;"&amp;P102&amp;"&lt;/td&gt;&lt;td headers='dex'&gt;"&amp;Q102&amp;"&lt;/td&gt;&lt;td headers='agi'&gt;"&amp;R102&amp;"&lt;/td&gt;&lt;td headers='luck'&gt;"&amp;S102&amp;"&lt;/td&gt;&lt;td headers='aType'&gt;"&amp;T102&amp;IF(V102="","","&lt;br /&gt;"&amp;V102)&amp; "&lt;/td&gt;&lt;td headers='a.bonus'&gt;"&amp;U102&amp;IF(W102="","","&lt;br /&gt;"&amp;W102)&amp;"&lt;/td&gt;&lt;td headers='special'&gt;"&amp;Y102&amp;IF(AA102="","","&lt;br /&gt;"&amp;AA102)&amp;"&lt;/td&gt;&lt;td headers='sp.bonus'&gt;"&amp;Z102&amp;IF(AB102="","","&lt;br /&gt;"&amp;AB102)&amp;"&lt;/td&gt;&lt;td headers='others'&gt;"&amp;AC102&amp;"&lt;/td&gt;&lt;td headers='sinA'&gt;"&amp;AD102&amp;"&lt;/td&gt;&lt;td headers='sinB'&gt;"&amp;AE102&amp;"&lt;/td&gt;&lt;td headers='sinC'&gt;"&amp;AF102&amp;"&lt;/td&gt;&lt;td headers='sinD'&gt;"&amp;AG102&amp;"&lt;/td&gt;&lt;td headers='sinE'&gt;"&amp;AH102&amp;"&lt;/td&gt;&lt;td headers='sinF'&gt;"&amp;AI102&amp;"&lt;/td&gt;&lt;td headers='sinG'&gt;"&amp;AJ102&amp;"&lt;/td&gt;&lt;/tr&gt;"</f>
        <v>&lt;tr class='mmt groupless'&gt;&lt;td headers='icon'&gt;&lt;a href='https://www.alchemistcodedb.com/jp/card/ts-gluttony-teona-01'&gt;&lt;img src='resources/TS_GLUTTONY_TEONA_01.png' title='栄光の欠片、煌めき' /&gt;&lt;/a&gt;&lt;/td&gt;&lt;td headers='name'&gt;栄光の欠片、煌めき&lt;/td&gt;&lt;td headers='rank'&gt;5&lt;/td&gt;&lt;td headers='remark'&gt;&lt;/td&gt;&lt;td headers='origin'&gt;&lt;span class='originName'&gt;グラトニー＝フォス&lt;br /&gt;Gluttony Foss&lt;/span&gt;&lt;img class='originLogo' src='resources/ui/IT_TB_BIRTH_GLU.png'title='グラトニー＝フォス Gluttony Foss' /&gt;&lt;/td&gt;&lt;td headers='group'&gt;&lt;/td&gt;&lt;td headers='score' id='m100'&gt;0&lt;/td&gt;&lt;td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02" s="30" t="str">
        <f t="shared" si="10"/>
        <v>document.getElementById('m100').innerHTML = (b0*0);</v>
      </c>
      <c r="AP102" s="34" t="str">
        <f t="shared" si="11"/>
        <v>m100</v>
      </c>
      <c r="AQ102" s="6" t="str">
        <f>IF(T102="","",VLOOKUP(T102,List!N$2:O$7,2,FALSE)&amp;"*"&amp;U102&amp;IF(V102="","","+"&amp;VLOOKUP(V102,List!N$2:O$7,2,FALSE)&amp;"*"&amp;W102&amp;"-"&amp;VLOOKUP(T102,List!N$2:O$7,2,FALSE)&amp;"*"&amp;VLOOKUP(V102,List!N$2:O$7,2,FALSE)&amp;"*"&amp;MIN(U102,W102)))&amp;IF(Y102="","",IF(T102="","","+")&amp;VLOOKUP(Y102,List!P$2:Q$14,2,FALSE)&amp;"*"&amp;Z102&amp;IF(AA102="","","+"&amp;VLOOKUP(AA102,List!P$2:Q$13,2,FALSE)))</f>
        <v/>
      </c>
    </row>
    <row r="103" spans="1:43" s="3" customFormat="1" ht="37.200000000000003" customHeight="1" x14ac:dyDescent="0.3">
      <c r="A103" s="3" t="s">
        <v>853</v>
      </c>
      <c r="C103" s="6" t="s">
        <v>860</v>
      </c>
      <c r="D103" s="3">
        <v>5</v>
      </c>
      <c r="E103" s="3" t="s">
        <v>39</v>
      </c>
      <c r="F103" s="6"/>
      <c r="G103" s="83" t="s">
        <v>161</v>
      </c>
      <c r="H103" s="8"/>
      <c r="I103" s="8"/>
      <c r="J103" s="4">
        <f t="shared" si="6"/>
        <v>0</v>
      </c>
      <c r="K103" s="2"/>
      <c r="L103" s="2"/>
      <c r="M103" s="2"/>
      <c r="N103" s="2">
        <f t="shared" si="7"/>
        <v>0</v>
      </c>
      <c r="O103" s="2"/>
      <c r="P103" s="2"/>
      <c r="Q103" s="2"/>
      <c r="R103" s="2"/>
      <c r="S103" s="7"/>
      <c r="X103" s="3">
        <f t="shared" si="9"/>
        <v>0</v>
      </c>
      <c r="Z103" s="8"/>
      <c r="AB103" s="4"/>
      <c r="AC103" s="5"/>
      <c r="AK103" s="4"/>
      <c r="AM103" s="22"/>
      <c r="AN103" s="30" t="str">
        <f>"&lt;tr class='mmt"&amp;IF(E103="活動"," ev",IF(E103="限定"," ltd",""))&amp;IF(H103=""," groupless'","'")&amp;"&gt;&lt;td headers='icon'&gt;&lt;a href='https://www.alchemistcodedb.com/jp/card/"&amp;SUBSTITUTE(SUBSTITUTE(LOWER(A103),"_","-"),".png","")&amp;"'&gt;&lt;img src='resources/"&amp;A103&amp;"' title='"&amp;C103&amp;"' /&gt;&lt;/a&gt;&lt;/td&gt;&lt;td headers='name'&gt;"&amp;C103&amp;"&lt;/td&gt;&lt;td headers='rank'&gt;"&amp;D103&amp;"&lt;/td&gt;&lt;td headers='remark'&gt;"&amp;IF(E103="活動","&lt;span class='event'&gt;活動&lt;/span&gt;",IF(E103="限定","&lt;span class='limited'&gt;限定&lt;/span&gt;",""))&amp;"&lt;/td&gt;&lt;td headers='origin'&gt;&lt;span class='originName'&gt;"&amp;SUBSTITUTE(G103,CHAR(10),"&lt;br /&gt;")&amp;"&lt;/span&gt;&lt;img class='originLogo' src='resources/ui/"&amp;VLOOKUP(G103,List!F:H,2,FALSE)&amp;"'title='"&amp;SUBSTITUTE(G103,CHAR(10)," ")&amp;"' /&gt;&lt;/td&gt;&lt;td headers='group'&gt;"&amp;IF(H103="","","&lt;span class='groupName'&gt;"&amp;SUBSTITUTE(H103,CHAR(10)," ")&amp;IF(I103="","","&lt;br /&gt;"&amp;SUBSTITUTE(I103,CHAR(10)," "))&amp;"&lt;/span&gt;&lt;img class='groupLogo' src='resources/ui/"&amp;VLOOKUP(H103,List!K:L,2,FALSE)&amp;"' title='"&amp;SUBSTITUTE(H103,CHAR(10)," ")&amp;"' /&gt;")&amp;IF(I103="","","&lt;img class='groupLogo' src='resources/ui/"&amp;VLOOKUP(I103,List!K:L,2,FALSE)&amp;"' title='"&amp;SUBSTITUTE(I103,CHAR(10)," ")&amp;"' /&gt;")&amp;"&lt;/td&gt;&lt;td headers='score' id='"&amp;AP103&amp;"'&gt;"&amp;J103&amp;"&lt;/td&gt;&lt;td headers='HP'&gt;"&amp;K103&amp;"&lt;/td&gt;&lt;td headers='patk'&gt;"&amp;L103&amp;"&lt;/td&gt;&lt;td headers='matk'&gt;"&amp;M103&amp;"&lt;/td&gt;&lt;td headers='pdef'&gt;"&amp;O103&amp;"&lt;/td&gt;&lt;td headers='mdef'&gt;"&amp;P103&amp;"&lt;/td&gt;&lt;td headers='dex'&gt;"&amp;Q103&amp;"&lt;/td&gt;&lt;td headers='agi'&gt;"&amp;R103&amp;"&lt;/td&gt;&lt;td headers='luck'&gt;"&amp;S103&amp;"&lt;/td&gt;&lt;td headers='aType'&gt;"&amp;T103&amp;IF(V103="","","&lt;br /&gt;"&amp;V103)&amp; "&lt;/td&gt;&lt;td headers='a.bonus'&gt;"&amp;U103&amp;IF(W103="","","&lt;br /&gt;"&amp;W103)&amp;"&lt;/td&gt;&lt;td headers='special'&gt;"&amp;Y103&amp;IF(AA103="","","&lt;br /&gt;"&amp;AA103)&amp;"&lt;/td&gt;&lt;td headers='sp.bonus'&gt;"&amp;Z103&amp;IF(AB103="","","&lt;br /&gt;"&amp;AB103)&amp;"&lt;/td&gt;&lt;td headers='others'&gt;"&amp;AC103&amp;"&lt;/td&gt;&lt;td headers='sinA'&gt;"&amp;AD103&amp;"&lt;/td&gt;&lt;td headers='sinB'&gt;"&amp;AE103&amp;"&lt;/td&gt;&lt;td headers='sinC'&gt;"&amp;AF103&amp;"&lt;/td&gt;&lt;td headers='sinD'&gt;"&amp;AG103&amp;"&lt;/td&gt;&lt;td headers='sinE'&gt;"&amp;AH103&amp;"&lt;/td&gt;&lt;td headers='sinF'&gt;"&amp;AI103&amp;"&lt;/td&gt;&lt;td headers='sinG'&gt;"&amp;AJ103&amp;"&lt;/td&gt;&lt;/tr&gt;"</f>
        <v>&lt;tr class='mmt ltd groupless'&gt;&lt;td headers='icon'&gt;&lt;a href='https://www.alchemistcodedb.com/jp/card/ts-greed-benika-01'&gt;&lt;img src='resources/TS_GREED_BENIKA_01.png' title='まばゆきは回顧の灯火' /&gt;&lt;/a&gt;&lt;/td&gt;&lt;td headers='name'&gt;まばゆきは回顧の灯火&lt;/td&gt;&lt;td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src='resources/ui/IT_TB_BIRTH_GRE.png'title='グリードダイク Greed Dike' /&gt;&lt;/td&gt;&lt;td headers='group'&gt;&lt;/td&gt;&lt;td headers='score' id='m101'&gt;0&lt;/td&gt;&lt;td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03" s="30" t="str">
        <f t="shared" si="10"/>
        <v>document.getElementById('m101').innerHTML = (b0*0);</v>
      </c>
      <c r="AP103" s="34" t="str">
        <f t="shared" si="11"/>
        <v>m101</v>
      </c>
      <c r="AQ103" s="6" t="str">
        <f>IF(T103="","",VLOOKUP(T103,List!N$2:O$7,2,FALSE)&amp;"*"&amp;U103&amp;IF(V103="","","+"&amp;VLOOKUP(V103,List!N$2:O$7,2,FALSE)&amp;"*"&amp;W103&amp;"-"&amp;VLOOKUP(T103,List!N$2:O$7,2,FALSE)&amp;"*"&amp;VLOOKUP(V103,List!N$2:O$7,2,FALSE)&amp;"*"&amp;MIN(U103,W103)))&amp;IF(Y103="","",IF(T103="","","+")&amp;VLOOKUP(Y103,List!P$2:Q$14,2,FALSE)&amp;"*"&amp;Z103&amp;IF(AA103="","","+"&amp;VLOOKUP(AA103,List!P$2:Q$13,2,FALSE)))</f>
        <v/>
      </c>
    </row>
    <row r="104" spans="1:43" s="3" customFormat="1" ht="37.200000000000003" customHeight="1" x14ac:dyDescent="0.3">
      <c r="A104" s="3" t="s">
        <v>159</v>
      </c>
      <c r="C104" s="6" t="s">
        <v>461</v>
      </c>
      <c r="D104" s="3">
        <v>5</v>
      </c>
      <c r="E104" s="3" t="s">
        <v>39</v>
      </c>
      <c r="F104" s="6"/>
      <c r="G104" s="16" t="s">
        <v>796</v>
      </c>
      <c r="H104" s="8"/>
      <c r="I104" s="8"/>
      <c r="J104" s="4">
        <f t="shared" si="6"/>
        <v>0</v>
      </c>
      <c r="K104" s="2"/>
      <c r="L104" s="2"/>
      <c r="M104" s="2"/>
      <c r="N104" s="2">
        <f t="shared" si="7"/>
        <v>0</v>
      </c>
      <c r="O104" s="2"/>
      <c r="P104" s="2"/>
      <c r="Q104" s="2"/>
      <c r="R104" s="2"/>
      <c r="S104" s="7"/>
      <c r="X104" s="3">
        <f t="shared" si="9"/>
        <v>0</v>
      </c>
      <c r="Z104" s="8"/>
      <c r="AB104" s="4"/>
      <c r="AC104" s="5"/>
      <c r="AK104" s="4">
        <f t="shared" ref="AK67:AK147" si="12">MAX(AD104:AJ104)</f>
        <v>0</v>
      </c>
      <c r="AM104" s="22"/>
      <c r="AN104" s="30" t="str">
        <f>"&lt;tr class='mmt"&amp;IF(E104="活動"," ev",IF(E104="限定"," ltd",""))&amp;IF(H104=""," groupless'","'")&amp;"&gt;&lt;td headers='icon'&gt;&lt;a href='https://www.alchemistcodedb.com/jp/card/"&amp;SUBSTITUTE(SUBSTITUTE(LOWER(A104),"_","-"),".png","")&amp;"'&gt;&lt;img src='resources/"&amp;A104&amp;"' title='"&amp;C104&amp;"' /&gt;&lt;/a&gt;&lt;/td&gt;&lt;td headers='name'&gt;"&amp;C104&amp;"&lt;/td&gt;&lt;td headers='rank'&gt;"&amp;D104&amp;"&lt;/td&gt;&lt;td headers='remark'&gt;"&amp;IF(E104="活動","&lt;span class='event'&gt;活動&lt;/span&gt;",IF(E104="限定","&lt;span class='limited'&gt;限定&lt;/span&gt;",""))&amp;"&lt;/td&gt;&lt;td headers='origin'&gt;&lt;span class='originName'&gt;"&amp;SUBSTITUTE(G104,CHAR(10),"&lt;br /&gt;")&amp;"&lt;/span&gt;&lt;img class='originLogo' src='resources/ui/"&amp;VLOOKUP(G104,List!F:H,2,FALSE)&amp;"'title='"&amp;SUBSTITUTE(G104,CHAR(10)," ")&amp;"' /&gt;&lt;/td&gt;&lt;td headers='group'&gt;"&amp;IF(H104="","","&lt;span class='groupName'&gt;"&amp;SUBSTITUTE(H104,CHAR(10)," ")&amp;IF(I104="","","&lt;br /&gt;"&amp;SUBSTITUTE(I104,CHAR(10)," "))&amp;"&lt;/span&gt;&lt;img class='groupLogo' src='resources/ui/"&amp;VLOOKUP(H104,List!K:L,2,FALSE)&amp;"' title='"&amp;SUBSTITUTE(H104,CHAR(10)," ")&amp;"' /&gt;")&amp;IF(I104="","","&lt;img class='groupLogo' src='resources/ui/"&amp;VLOOKUP(I104,List!K:L,2,FALSE)&amp;"' title='"&amp;SUBSTITUTE(I104,CHAR(10)," ")&amp;"' /&gt;")&amp;"&lt;/td&gt;&lt;td headers='score' id='"&amp;AP104&amp;"'&gt;"&amp;J104&amp;"&lt;/td&gt;&lt;td headers='HP'&gt;"&amp;K104&amp;"&lt;/td&gt;&lt;td headers='patk'&gt;"&amp;L104&amp;"&lt;/td&gt;&lt;td headers='matk'&gt;"&amp;M104&amp;"&lt;/td&gt;&lt;td headers='pdef'&gt;"&amp;O104&amp;"&lt;/td&gt;&lt;td headers='mdef'&gt;"&amp;P104&amp;"&lt;/td&gt;&lt;td headers='dex'&gt;"&amp;Q104&amp;"&lt;/td&gt;&lt;td headers='agi'&gt;"&amp;R104&amp;"&lt;/td&gt;&lt;td headers='luck'&gt;"&amp;S104&amp;"&lt;/td&gt;&lt;td headers='aType'&gt;"&amp;T104&amp;IF(V104="","","&lt;br /&gt;"&amp;V104)&amp; "&lt;/td&gt;&lt;td headers='a.bonus'&gt;"&amp;U104&amp;IF(W104="","","&lt;br /&gt;"&amp;W104)&amp;"&lt;/td&gt;&lt;td headers='special'&gt;"&amp;Y104&amp;IF(AA104="","","&lt;br /&gt;"&amp;AA104)&amp;"&lt;/td&gt;&lt;td headers='sp.bonus'&gt;"&amp;Z104&amp;IF(AB104="","","&lt;br /&gt;"&amp;AB104)&amp;"&lt;/td&gt;&lt;td headers='others'&gt;"&amp;AC104&amp;"&lt;/td&gt;&lt;td headers='sinA'&gt;"&amp;AD104&amp;"&lt;/td&gt;&lt;td headers='sinB'&gt;"&amp;AE104&amp;"&lt;/td&gt;&lt;td headers='sinC'&gt;"&amp;AF104&amp;"&lt;/td&gt;&lt;td headers='sinD'&gt;"&amp;AG104&amp;"&lt;/td&gt;&lt;td headers='sinE'&gt;"&amp;AH104&amp;"&lt;/td&gt;&lt;td headers='sinF'&gt;"&amp;AI104&amp;"&lt;/td&gt;&lt;td headers='sinG'&gt;"&amp;AJ104&amp;"&lt;/td&gt;&lt;/tr&gt;"</f>
        <v>&lt;tr class='mmt ltd groupless'&gt;&lt;td headers='icon'&gt;&lt;a href='https://www.alchemistcodedb.com/jp/card/ts-greed-emmel-01'&gt;&lt;img src='resources/TS_GREED_EMMEL_01.png' title='慈しむ愛、ゆえに' /&gt;&lt;/a&gt;&lt;/td&gt;&lt;td headers='name'&gt;慈しむ愛、ゆえに&lt;/td&gt;&lt;td headers='rank'&gt;5&lt;/td&gt;&lt;td headers='remark'&gt;&lt;span class='limited'&gt;限定&lt;/span&gt;&lt;/td&gt;&lt;td headers='origin'&gt;&lt;span class='originName'&gt;グラトニー＝フォス&lt;br /&gt;Gluttony Foss&lt;/span&gt;&lt;img class='originLogo' src='resources/ui/IT_TB_BIRTH_GLU.png'title='グラトニー＝フォス Gluttony Foss' /&gt;&lt;/td&gt;&lt;td headers='group'&gt;&lt;/td&gt;&lt;td headers='score' id='m102'&gt;0&lt;/td&gt;&lt;td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04" s="30" t="str">
        <f t="shared" si="10"/>
        <v>document.getElementById('m102').innerHTML = (b0*0);</v>
      </c>
      <c r="AP104" s="34" t="str">
        <f t="shared" si="11"/>
        <v>m102</v>
      </c>
      <c r="AQ104" s="6" t="str">
        <f>IF(T104="","",VLOOKUP(T104,List!N$2:O$7,2,FALSE)&amp;"*"&amp;U104&amp;IF(V104="","","+"&amp;VLOOKUP(V104,List!N$2:O$7,2,FALSE)&amp;"*"&amp;W104&amp;"-"&amp;VLOOKUP(T104,List!N$2:O$7,2,FALSE)&amp;"*"&amp;VLOOKUP(V104,List!N$2:O$7,2,FALSE)&amp;"*"&amp;MIN(U104,W104)))&amp;IF(Y104="","",IF(T104="","","+")&amp;VLOOKUP(Y104,List!P$2:Q$14,2,FALSE)&amp;"*"&amp;Z104&amp;IF(AA104="","","+"&amp;VLOOKUP(AA104,List!P$2:Q$13,2,FALSE)))</f>
        <v/>
      </c>
    </row>
    <row r="105" spans="1:43" s="3" customFormat="1" ht="37.200000000000003" customHeight="1" x14ac:dyDescent="0.3">
      <c r="A105" s="3" t="s">
        <v>468</v>
      </c>
      <c r="C105" s="6" t="s">
        <v>467</v>
      </c>
      <c r="D105" s="3">
        <v>5</v>
      </c>
      <c r="E105" s="3" t="s">
        <v>39</v>
      </c>
      <c r="F105" s="6"/>
      <c r="G105" s="16" t="s">
        <v>796</v>
      </c>
      <c r="H105" s="8"/>
      <c r="I105" s="8"/>
      <c r="J105" s="4">
        <f t="shared" si="6"/>
        <v>0</v>
      </c>
      <c r="K105" s="2"/>
      <c r="L105" s="2"/>
      <c r="M105" s="2"/>
      <c r="N105" s="2">
        <f t="shared" si="7"/>
        <v>0</v>
      </c>
      <c r="O105" s="2"/>
      <c r="P105" s="2"/>
      <c r="Q105" s="2"/>
      <c r="R105" s="2"/>
      <c r="S105" s="7"/>
      <c r="X105" s="3">
        <f t="shared" si="9"/>
        <v>0</v>
      </c>
      <c r="Z105" s="8"/>
      <c r="AB105" s="4"/>
      <c r="AC105" s="5"/>
      <c r="AK105" s="4">
        <f t="shared" si="12"/>
        <v>0</v>
      </c>
      <c r="AM105" s="22"/>
      <c r="AN105" s="30" t="str">
        <f>"&lt;tr class='mmt"&amp;IF(E105="活動"," ev",IF(E105="限定"," ltd",""))&amp;IF(H105=""," groupless'","'")&amp;"&gt;&lt;td headers='icon'&gt;&lt;a href='https://www.alchemistcodedb.com/jp/card/"&amp;SUBSTITUTE(SUBSTITUTE(LOWER(A105),"_","-"),".png","")&amp;"'&gt;&lt;img src='resources/"&amp;A105&amp;"' title='"&amp;C105&amp;"' /&gt;&lt;/a&gt;&lt;/td&gt;&lt;td headers='name'&gt;"&amp;C105&amp;"&lt;/td&gt;&lt;td headers='rank'&gt;"&amp;D105&amp;"&lt;/td&gt;&lt;td headers='remark'&gt;"&amp;IF(E105="活動","&lt;span class='event'&gt;活動&lt;/span&gt;",IF(E105="限定","&lt;span class='limited'&gt;限定&lt;/span&gt;",""))&amp;"&lt;/td&gt;&lt;td headers='origin'&gt;&lt;span class='originName'&gt;"&amp;SUBSTITUTE(G105,CHAR(10),"&lt;br /&gt;")&amp;"&lt;/span&gt;&lt;img class='originLogo' src='resources/ui/"&amp;VLOOKUP(G105,List!F:H,2,FALSE)&amp;"'title='"&amp;SUBSTITUTE(G105,CHAR(10)," ")&amp;"' /&gt;&lt;/td&gt;&lt;td headers='group'&gt;"&amp;IF(H105="","","&lt;span class='groupName'&gt;"&amp;SUBSTITUTE(H105,CHAR(10)," ")&amp;IF(I105="","","&lt;br /&gt;"&amp;SUBSTITUTE(I105,CHAR(10)," "))&amp;"&lt;/span&gt;&lt;img class='groupLogo' src='resources/ui/"&amp;VLOOKUP(H105,List!K:L,2,FALSE)&amp;"' title='"&amp;SUBSTITUTE(H105,CHAR(10)," ")&amp;"' /&gt;")&amp;IF(I105="","","&lt;img class='groupLogo' src='resources/ui/"&amp;VLOOKUP(I105,List!K:L,2,FALSE)&amp;"' title='"&amp;SUBSTITUTE(I105,CHAR(10)," ")&amp;"' /&gt;")&amp;"&lt;/td&gt;&lt;td headers='score' id='"&amp;AP105&amp;"'&gt;"&amp;J105&amp;"&lt;/td&gt;&lt;td headers='HP'&gt;"&amp;K105&amp;"&lt;/td&gt;&lt;td headers='patk'&gt;"&amp;L105&amp;"&lt;/td&gt;&lt;td headers='matk'&gt;"&amp;M105&amp;"&lt;/td&gt;&lt;td headers='pdef'&gt;"&amp;O105&amp;"&lt;/td&gt;&lt;td headers='mdef'&gt;"&amp;P105&amp;"&lt;/td&gt;&lt;td headers='dex'&gt;"&amp;Q105&amp;"&lt;/td&gt;&lt;td headers='agi'&gt;"&amp;R105&amp;"&lt;/td&gt;&lt;td headers='luck'&gt;"&amp;S105&amp;"&lt;/td&gt;&lt;td headers='aType'&gt;"&amp;T105&amp;IF(V105="","","&lt;br /&gt;"&amp;V105)&amp; "&lt;/td&gt;&lt;td headers='a.bonus'&gt;"&amp;U105&amp;IF(W105="","","&lt;br /&gt;"&amp;W105)&amp;"&lt;/td&gt;&lt;td headers='special'&gt;"&amp;Y105&amp;IF(AA105="","","&lt;br /&gt;"&amp;AA105)&amp;"&lt;/td&gt;&lt;td headers='sp.bonus'&gt;"&amp;Z105&amp;IF(AB105="","","&lt;br /&gt;"&amp;AB105)&amp;"&lt;/td&gt;&lt;td headers='others'&gt;"&amp;AC105&amp;"&lt;/td&gt;&lt;td headers='sinA'&gt;"&amp;AD105&amp;"&lt;/td&gt;&lt;td headers='sinB'&gt;"&amp;AE105&amp;"&lt;/td&gt;&lt;td headers='sinC'&gt;"&amp;AF105&amp;"&lt;/td&gt;&lt;td headers='sinD'&gt;"&amp;AG105&amp;"&lt;/td&gt;&lt;td headers='sinE'&gt;"&amp;AH105&amp;"&lt;/td&gt;&lt;td headers='sinF'&gt;"&amp;AI105&amp;"&lt;/td&gt;&lt;td headers='sinG'&gt;"&amp;AJ105&amp;"&lt;/td&gt;&lt;/tr&gt;"</f>
        <v>&lt;tr class='mmt ltd groupless'&gt;&lt;td headers='icon'&gt;&lt;a href='https://www.alchemistcodedb.com/jp/card/ts-greed-emmel-02'&gt;&lt;img src='resources/TS_GREED_EMMEL_02.png' title='願い、光の風に吹かれて' /&gt;&lt;/a&gt;&lt;/td&gt;&lt;td headers='name'&gt;願い、光の風に吹かれて&lt;/td&gt;&lt;td headers='rank'&gt;5&lt;/td&gt;&lt;td headers='remark'&gt;&lt;span class='limited'&gt;限定&lt;/span&gt;&lt;/td&gt;&lt;td headers='origin'&gt;&lt;span class='originName'&gt;グラトニー＝フォス&lt;br /&gt;Gluttony Foss&lt;/span&gt;&lt;img class='originLogo' src='resources/ui/IT_TB_BIRTH_GLU.png'title='グラトニー＝フォス Gluttony Foss' /&gt;&lt;/td&gt;&lt;td headers='group'&gt;&lt;/td&gt;&lt;td headers='score' id='m103'&gt;0&lt;/td&gt;&lt;td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05" s="30" t="str">
        <f t="shared" si="10"/>
        <v>document.getElementById('m103').innerHTML = (b0*0);</v>
      </c>
      <c r="AP105" s="34" t="str">
        <f t="shared" si="11"/>
        <v>m103</v>
      </c>
      <c r="AQ105" s="6" t="str">
        <f>IF(T105="","",VLOOKUP(T105,List!N$2:O$7,2,FALSE)&amp;"*"&amp;U105&amp;IF(V105="","","+"&amp;VLOOKUP(V105,List!N$2:O$7,2,FALSE)&amp;"*"&amp;W105&amp;"-"&amp;VLOOKUP(T105,List!N$2:O$7,2,FALSE)&amp;"*"&amp;VLOOKUP(V105,List!N$2:O$7,2,FALSE)&amp;"*"&amp;MIN(U105,W105)))&amp;IF(Y105="","",IF(T105="","","+")&amp;VLOOKUP(Y105,List!P$2:Q$14,2,FALSE)&amp;"*"&amp;Z105&amp;IF(AA105="","","+"&amp;VLOOKUP(AA105,List!P$2:Q$13,2,FALSE)))</f>
        <v/>
      </c>
    </row>
    <row r="106" spans="1:43" s="3" customFormat="1" ht="37.200000000000003" customHeight="1" x14ac:dyDescent="0.3">
      <c r="A106" s="3" t="s">
        <v>160</v>
      </c>
      <c r="C106" s="6" t="s">
        <v>462</v>
      </c>
      <c r="D106" s="3">
        <v>5</v>
      </c>
      <c r="E106" s="3" t="s">
        <v>39</v>
      </c>
      <c r="F106" s="6"/>
      <c r="G106" s="19" t="s">
        <v>161</v>
      </c>
      <c r="H106" s="8"/>
      <c r="I106" s="8"/>
      <c r="J106" s="4">
        <f t="shared" si="6"/>
        <v>0</v>
      </c>
      <c r="K106" s="2"/>
      <c r="L106" s="2"/>
      <c r="M106" s="2"/>
      <c r="N106" s="2">
        <f t="shared" si="7"/>
        <v>0</v>
      </c>
      <c r="O106" s="2"/>
      <c r="P106" s="2"/>
      <c r="Q106" s="2"/>
      <c r="R106" s="2"/>
      <c r="S106" s="7"/>
      <c r="X106" s="3">
        <f t="shared" si="9"/>
        <v>0</v>
      </c>
      <c r="Z106" s="8"/>
      <c r="AB106" s="4"/>
      <c r="AC106" s="5"/>
      <c r="AK106" s="4">
        <f t="shared" si="12"/>
        <v>0</v>
      </c>
      <c r="AM106" s="22"/>
      <c r="AN106" s="30" t="str">
        <f>"&lt;tr class='mmt"&amp;IF(E106="活動"," ev",IF(E106="限定"," ltd",""))&amp;IF(H106=""," groupless'","'")&amp;"&gt;&lt;td headers='icon'&gt;&lt;a href='https://www.alchemistcodedb.com/jp/card/"&amp;SUBSTITUTE(SUBSTITUTE(LOWER(A106),"_","-"),".png","")&amp;"'&gt;&lt;img src='resources/"&amp;A106&amp;"' title='"&amp;C106&amp;"' /&gt;&lt;/a&gt;&lt;/td&gt;&lt;td headers='name'&gt;"&amp;C106&amp;"&lt;/td&gt;&lt;td headers='rank'&gt;"&amp;D106&amp;"&lt;/td&gt;&lt;td headers='remark'&gt;"&amp;IF(E106="活動","&lt;span class='event'&gt;活動&lt;/span&gt;",IF(E106="限定","&lt;span class='limited'&gt;限定&lt;/span&gt;",""))&amp;"&lt;/td&gt;&lt;td headers='origin'&gt;&lt;span class='originName'&gt;"&amp;SUBSTITUTE(G106,CHAR(10),"&lt;br /&gt;")&amp;"&lt;/span&gt;&lt;img class='originLogo' src='resources/ui/"&amp;VLOOKUP(G106,List!F:H,2,FALSE)&amp;"'title='"&amp;SUBSTITUTE(G106,CHAR(10)," ")&amp;"' /&gt;&lt;/td&gt;&lt;td headers='group'&gt;"&amp;IF(H106="","","&lt;span class='groupName'&gt;"&amp;SUBSTITUTE(H106,CHAR(10)," ")&amp;IF(I106="","","&lt;br /&gt;"&amp;SUBSTITUTE(I106,CHAR(10)," "))&amp;"&lt;/span&gt;&lt;img class='groupLogo' src='resources/ui/"&amp;VLOOKUP(H106,List!K:L,2,FALSE)&amp;"' title='"&amp;SUBSTITUTE(H106,CHAR(10)," ")&amp;"' /&gt;")&amp;IF(I106="","","&lt;img class='groupLogo' src='resources/ui/"&amp;VLOOKUP(I106,List!K:L,2,FALSE)&amp;"' title='"&amp;SUBSTITUTE(I106,CHAR(10)," ")&amp;"' /&gt;")&amp;"&lt;/td&gt;&lt;td headers='score' id='"&amp;AP106&amp;"'&gt;"&amp;J106&amp;"&lt;/td&gt;&lt;td headers='HP'&gt;"&amp;K106&amp;"&lt;/td&gt;&lt;td headers='patk'&gt;"&amp;L106&amp;"&lt;/td&gt;&lt;td headers='matk'&gt;"&amp;M106&amp;"&lt;/td&gt;&lt;td headers='pdef'&gt;"&amp;O106&amp;"&lt;/td&gt;&lt;td headers='mdef'&gt;"&amp;P106&amp;"&lt;/td&gt;&lt;td headers='dex'&gt;"&amp;Q106&amp;"&lt;/td&gt;&lt;td headers='agi'&gt;"&amp;R106&amp;"&lt;/td&gt;&lt;td headers='luck'&gt;"&amp;S106&amp;"&lt;/td&gt;&lt;td headers='aType'&gt;"&amp;T106&amp;IF(V106="","","&lt;br /&gt;"&amp;V106)&amp; "&lt;/td&gt;&lt;td headers='a.bonus'&gt;"&amp;U106&amp;IF(W106="","","&lt;br /&gt;"&amp;W106)&amp;"&lt;/td&gt;&lt;td headers='special'&gt;"&amp;Y106&amp;IF(AA106="","","&lt;br /&gt;"&amp;AA106)&amp;"&lt;/td&gt;&lt;td headers='sp.bonus'&gt;"&amp;Z106&amp;IF(AB106="","","&lt;br /&gt;"&amp;AB106)&amp;"&lt;/td&gt;&lt;td headers='others'&gt;"&amp;AC106&amp;"&lt;/td&gt;&lt;td headers='sinA'&gt;"&amp;AD106&amp;"&lt;/td&gt;&lt;td headers='sinB'&gt;"&amp;AE106&amp;"&lt;/td&gt;&lt;td headers='sinC'&gt;"&amp;AF106&amp;"&lt;/td&gt;&lt;td headers='sinD'&gt;"&amp;AG106&amp;"&lt;/td&gt;&lt;td headers='sinE'&gt;"&amp;AH106&amp;"&lt;/td&gt;&lt;td headers='sinF'&gt;"&amp;AI106&amp;"&lt;/td&gt;&lt;td headers='sinG'&gt;"&amp;AJ106&amp;"&lt;/td&gt;&lt;/tr&gt;"</f>
        <v>&lt;tr class='mmt ltd groupless'&gt;&lt;td headers='icon'&gt;&lt;a href='https://www.alchemistcodedb.com/jp/card/ts-greed-ku-iena-01'&gt;&lt;img src='resources/TS_GREED_KU_IENA_01.png' title='練磨、創造、その果て' /&gt;&lt;/a&gt;&lt;/td&gt;&lt;td headers='name'&gt;練磨、創造、その果て&lt;/td&gt;&lt;td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src='resources/ui/IT_TB_BIRTH_GRE.png'title='グリードダイク Greed Dike' /&gt;&lt;/td&gt;&lt;td headers='group'&gt;&lt;/td&gt;&lt;td headers='score' id='m104'&gt;0&lt;/td&gt;&lt;td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06" s="30" t="str">
        <f t="shared" si="10"/>
        <v>document.getElementById('m104').innerHTML = (b0*0);</v>
      </c>
      <c r="AP106" s="34" t="str">
        <f t="shared" si="11"/>
        <v>m104</v>
      </c>
      <c r="AQ106" s="6" t="str">
        <f>IF(T106="","",VLOOKUP(T106,List!N$2:O$7,2,FALSE)&amp;"*"&amp;U106&amp;IF(V106="","","+"&amp;VLOOKUP(V106,List!N$2:O$7,2,FALSE)&amp;"*"&amp;W106&amp;"-"&amp;VLOOKUP(T106,List!N$2:O$7,2,FALSE)&amp;"*"&amp;VLOOKUP(V106,List!N$2:O$7,2,FALSE)&amp;"*"&amp;MIN(U106,W106)))&amp;IF(Y106="","",IF(T106="","","+")&amp;VLOOKUP(Y106,List!P$2:Q$14,2,FALSE)&amp;"*"&amp;Z106&amp;IF(AA106="","","+"&amp;VLOOKUP(AA106,List!P$2:Q$13,2,FALSE)))</f>
        <v/>
      </c>
    </row>
    <row r="107" spans="1:43" s="3" customFormat="1" ht="37.200000000000003" customHeight="1" x14ac:dyDescent="0.3">
      <c r="A107" s="3" t="s">
        <v>499</v>
      </c>
      <c r="C107" s="6" t="s">
        <v>500</v>
      </c>
      <c r="D107" s="3">
        <v>5</v>
      </c>
      <c r="E107" s="3" t="s">
        <v>39</v>
      </c>
      <c r="F107" s="6" t="s">
        <v>848</v>
      </c>
      <c r="G107" s="36" t="s">
        <v>161</v>
      </c>
      <c r="H107" s="8" t="s">
        <v>592</v>
      </c>
      <c r="I107" s="8"/>
      <c r="J107" s="4">
        <f t="shared" si="6"/>
        <v>90</v>
      </c>
      <c r="K107" s="2"/>
      <c r="L107" s="2">
        <v>30</v>
      </c>
      <c r="M107" s="2"/>
      <c r="N107" s="2">
        <f t="shared" si="7"/>
        <v>30</v>
      </c>
      <c r="O107" s="2"/>
      <c r="P107" s="2"/>
      <c r="Q107" s="2">
        <v>30</v>
      </c>
      <c r="R107" s="2"/>
      <c r="S107" s="7"/>
      <c r="T107" s="3" t="s">
        <v>17</v>
      </c>
      <c r="U107" s="3">
        <v>30</v>
      </c>
      <c r="X107" s="3">
        <f t="shared" si="9"/>
        <v>30</v>
      </c>
      <c r="Z107" s="8"/>
      <c r="AB107" s="4"/>
      <c r="AC107" s="5" t="s">
        <v>597</v>
      </c>
      <c r="AD107" s="3">
        <v>30</v>
      </c>
      <c r="AG107" s="3">
        <v>30</v>
      </c>
      <c r="AK107" s="4">
        <f t="shared" si="12"/>
        <v>30</v>
      </c>
      <c r="AM107" s="22"/>
      <c r="AN107" s="30" t="str">
        <f>"&lt;tr class='mmt"&amp;IF(E107="活動"," ev",IF(E107="限定"," ltd",""))&amp;IF(H107=""," groupless'","'")&amp;"&gt;&lt;td headers='icon'&gt;&lt;a href='https://www.alchemistcodedb.com/jp/card/"&amp;SUBSTITUTE(SUBSTITUTE(LOWER(A107),"_","-"),".png","")&amp;"'&gt;&lt;img src='resources/"&amp;A107&amp;"' title='"&amp;C107&amp;"' /&gt;&lt;/a&gt;&lt;/td&gt;&lt;td headers='name'&gt;"&amp;C107&amp;"&lt;/td&gt;&lt;td headers='rank'&gt;"&amp;D107&amp;"&lt;/td&gt;&lt;td headers='remark'&gt;"&amp;IF(E107="活動","&lt;span class='event'&gt;活動&lt;/span&gt;",IF(E107="限定","&lt;span class='limited'&gt;限定&lt;/span&gt;",""))&amp;"&lt;/td&gt;&lt;td headers='origin'&gt;&lt;span class='originName'&gt;"&amp;SUBSTITUTE(G107,CHAR(10),"&lt;br /&gt;")&amp;"&lt;/span&gt;&lt;img class='originLogo' src='resources/ui/"&amp;VLOOKUP(G107,List!F:H,2,FALSE)&amp;"'title='"&amp;SUBSTITUTE(G107,CHAR(10)," ")&amp;"' /&gt;&lt;/td&gt;&lt;td headers='group'&gt;"&amp;IF(H107="","","&lt;span class='groupName'&gt;"&amp;SUBSTITUTE(H107,CHAR(10)," ")&amp;IF(I107="","","&lt;br /&gt;"&amp;SUBSTITUTE(I107,CHAR(10)," "))&amp;"&lt;/span&gt;&lt;img class='groupLogo' src='resources/ui/"&amp;VLOOKUP(H107,List!K:L,2,FALSE)&amp;"' title='"&amp;SUBSTITUTE(H107,CHAR(10)," ")&amp;"' /&gt;")&amp;IF(I107="","","&lt;img class='groupLogo' src='resources/ui/"&amp;VLOOKUP(I107,List!K:L,2,FALSE)&amp;"' title='"&amp;SUBSTITUTE(I107,CHAR(10)," ")&amp;"' /&gt;")&amp;"&lt;/td&gt;&lt;td headers='score' id='"&amp;AP107&amp;"'&gt;"&amp;J107&amp;"&lt;/td&gt;&lt;td headers='HP'&gt;"&amp;K107&amp;"&lt;/td&gt;&lt;td headers='patk'&gt;"&amp;L107&amp;"&lt;/td&gt;&lt;td headers='matk'&gt;"&amp;M107&amp;"&lt;/td&gt;&lt;td headers='pdef'&gt;"&amp;O107&amp;"&lt;/td&gt;&lt;td headers='mdef'&gt;"&amp;P107&amp;"&lt;/td&gt;&lt;td headers='dex'&gt;"&amp;Q107&amp;"&lt;/td&gt;&lt;td headers='agi'&gt;"&amp;R107&amp;"&lt;/td&gt;&lt;td headers='luck'&gt;"&amp;S107&amp;"&lt;/td&gt;&lt;td headers='aType'&gt;"&amp;T107&amp;IF(V107="","","&lt;br /&gt;"&amp;V107)&amp; "&lt;/td&gt;&lt;td headers='a.bonus'&gt;"&amp;U107&amp;IF(W107="","","&lt;br /&gt;"&amp;W107)&amp;"&lt;/td&gt;&lt;td headers='special'&gt;"&amp;Y107&amp;IF(AA107="","","&lt;br /&gt;"&amp;AA107)&amp;"&lt;/td&gt;&lt;td headers='sp.bonus'&gt;"&amp;Z107&amp;IF(AB107="","","&lt;br /&gt;"&amp;AB107)&amp;"&lt;/td&gt;&lt;td headers='others'&gt;"&amp;AC107&amp;"&lt;/td&gt;&lt;td headers='sinA'&gt;"&amp;AD107&amp;"&lt;/td&gt;&lt;td headers='sinB'&gt;"&amp;AE107&amp;"&lt;/td&gt;&lt;td headers='sinC'&gt;"&amp;AF107&amp;"&lt;/td&gt;&lt;td headers='sinD'&gt;"&amp;AG107&amp;"&lt;/td&gt;&lt;td headers='sinE'&gt;"&amp;AH107&amp;"&lt;/td&gt;&lt;td headers='sinF'&gt;"&amp;AI107&amp;"&lt;/td&gt;&lt;td headers='sinG'&gt;"&amp;AJ107&amp;"&lt;/td&gt;&lt;/tr&gt;"</f>
        <v>&lt;tr class='mmt ltd'&gt;&lt;td headers='icon'&gt;&lt;a href='https://www.alchemistcodedb.com/jp/card/ts-greed-leafa-01'&gt;&lt;img src='resources/TS_GREED_LEAFA_01.png' title='将軍の誇りチョコ' /&gt;&lt;/a&gt;&lt;/td&gt;&lt;td headers='name'&gt;将軍の誇りチョコ&lt;/td&gt;&lt;td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src='resources/ui/IT_TB_BIRTH_GRE.png'title='グリードダイク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id='m105'&gt;90&lt;/td&gt;&lt;td headers='HP'&gt;&lt;/td&gt;&lt;td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headers='aType'&gt;射撃&lt;/td&gt;&lt;td headers='a.bonus'&gt;30&lt;/td&gt;&lt;td headers='special'&gt;&lt;/td&gt;&lt;td headers='sp.bonus'&gt;&lt;/td&gt;&lt;td headers='others'&gt;命中率+5&lt;/td&gt;&lt;td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O107" s="30" t="str">
        <f t="shared" si="10"/>
        <v>document.getElementById('m105').innerHTML = (b0*30+b1*30) + (s0*30+s1*30+s4*30)+ (ex04*30);</v>
      </c>
      <c r="AP107" s="34" t="str">
        <f t="shared" si="11"/>
        <v>m105</v>
      </c>
      <c r="AQ107" s="6" t="str">
        <f>IF(T107="","",VLOOKUP(T107,List!N$2:O$7,2,FALSE)&amp;"*"&amp;U107&amp;IF(V107="","","+"&amp;VLOOKUP(V107,List!N$2:O$7,2,FALSE)&amp;"*"&amp;W107&amp;"-"&amp;VLOOKUP(T107,List!N$2:O$7,2,FALSE)&amp;"*"&amp;VLOOKUP(V107,List!N$2:O$7,2,FALSE)&amp;"*"&amp;MIN(U107,W107)))&amp;IF(Y107="","",IF(T107="","","+")&amp;VLOOKUP(Y107,List!P$2:Q$14,2,FALSE)&amp;"*"&amp;Z107&amp;IF(AA107="","","+"&amp;VLOOKUP(AA107,List!P$2:Q$13,2,FALSE)))</f>
        <v>ex04*30</v>
      </c>
    </row>
    <row r="108" spans="1:43" s="3" customFormat="1" ht="37.200000000000003" customHeight="1" x14ac:dyDescent="0.3">
      <c r="A108" s="3" t="s">
        <v>162</v>
      </c>
      <c r="C108" s="6" t="s">
        <v>463</v>
      </c>
      <c r="D108" s="3">
        <v>5</v>
      </c>
      <c r="F108" s="6"/>
      <c r="G108" s="19" t="s">
        <v>161</v>
      </c>
      <c r="H108" s="8" t="s">
        <v>592</v>
      </c>
      <c r="I108" s="8"/>
      <c r="J108" s="4">
        <f t="shared" si="6"/>
        <v>60</v>
      </c>
      <c r="K108" s="2">
        <v>50</v>
      </c>
      <c r="L108" s="2"/>
      <c r="M108" s="2">
        <v>30</v>
      </c>
      <c r="N108" s="2">
        <f t="shared" si="7"/>
        <v>30</v>
      </c>
      <c r="O108" s="2"/>
      <c r="P108" s="2"/>
      <c r="Q108" s="2">
        <v>20</v>
      </c>
      <c r="R108" s="2"/>
      <c r="S108" s="7"/>
      <c r="X108" s="3">
        <f t="shared" si="9"/>
        <v>0</v>
      </c>
      <c r="Z108" s="8"/>
      <c r="AB108" s="4"/>
      <c r="AC108" s="5"/>
      <c r="AG108" s="3">
        <v>30</v>
      </c>
      <c r="AH108" s="3">
        <v>30</v>
      </c>
      <c r="AK108" s="4">
        <f t="shared" si="12"/>
        <v>30</v>
      </c>
      <c r="AM108" s="22"/>
      <c r="AN108" s="30" t="str">
        <f>"&lt;tr class='mmt"&amp;IF(E108="活動"," ev",IF(E108="限定"," ltd",""))&amp;IF(H108=""," groupless'","'")&amp;"&gt;&lt;td headers='icon'&gt;&lt;a href='https://www.alchemistcodedb.com/jp/card/"&amp;SUBSTITUTE(SUBSTITUTE(LOWER(A108),"_","-"),".png","")&amp;"'&gt;&lt;img src='resources/"&amp;A108&amp;"' title='"&amp;C108&amp;"' /&gt;&lt;/a&gt;&lt;/td&gt;&lt;td headers='name'&gt;"&amp;C108&amp;"&lt;/td&gt;&lt;td headers='rank'&gt;"&amp;D108&amp;"&lt;/td&gt;&lt;td headers='remark'&gt;"&amp;IF(E108="活動","&lt;span class='event'&gt;活動&lt;/span&gt;",IF(E108="限定","&lt;span class='limited'&gt;限定&lt;/span&gt;",""))&amp;"&lt;/td&gt;&lt;td headers='origin'&gt;&lt;span class='originName'&gt;"&amp;SUBSTITUTE(G108,CHAR(10),"&lt;br /&gt;")&amp;"&lt;/span&gt;&lt;img class='originLogo' src='resources/ui/"&amp;VLOOKUP(G108,List!F:H,2,FALSE)&amp;"'title='"&amp;SUBSTITUTE(G108,CHAR(10)," ")&amp;"' /&gt;&lt;/td&gt;&lt;td headers='group'&gt;"&amp;IF(H108="","","&lt;span class='groupName'&gt;"&amp;SUBSTITUTE(H108,CHAR(10)," ")&amp;IF(I108="","","&lt;br /&gt;"&amp;SUBSTITUTE(I108,CHAR(10)," "))&amp;"&lt;/span&gt;&lt;img class='groupLogo' src='resources/ui/"&amp;VLOOKUP(H108,List!K:L,2,FALSE)&amp;"' title='"&amp;SUBSTITUTE(H108,CHAR(10)," ")&amp;"' /&gt;")&amp;IF(I108="","","&lt;img class='groupLogo' src='resources/ui/"&amp;VLOOKUP(I108,List!K:L,2,FALSE)&amp;"' title='"&amp;SUBSTITUTE(I108,CHAR(10)," ")&amp;"' /&gt;")&amp;"&lt;/td&gt;&lt;td headers='score' id='"&amp;AP108&amp;"'&gt;"&amp;J108&amp;"&lt;/td&gt;&lt;td headers='HP'&gt;"&amp;K108&amp;"&lt;/td&gt;&lt;td headers='patk'&gt;"&amp;L108&amp;"&lt;/td&gt;&lt;td headers='matk'&gt;"&amp;M108&amp;"&lt;/td&gt;&lt;td headers='pdef'&gt;"&amp;O108&amp;"&lt;/td&gt;&lt;td headers='mdef'&gt;"&amp;P108&amp;"&lt;/td&gt;&lt;td headers='dex'&gt;"&amp;Q108&amp;"&lt;/td&gt;&lt;td headers='agi'&gt;"&amp;R108&amp;"&lt;/td&gt;&lt;td headers='luck'&gt;"&amp;S108&amp;"&lt;/td&gt;&lt;td headers='aType'&gt;"&amp;T108&amp;IF(V108="","","&lt;br /&gt;"&amp;V108)&amp; "&lt;/td&gt;&lt;td headers='a.bonus'&gt;"&amp;U108&amp;IF(W108="","","&lt;br /&gt;"&amp;W108)&amp;"&lt;/td&gt;&lt;td headers='special'&gt;"&amp;Y108&amp;IF(AA108="","","&lt;br /&gt;"&amp;AA108)&amp;"&lt;/td&gt;&lt;td headers='sp.bonus'&gt;"&amp;Z108&amp;IF(AB108="","","&lt;br /&gt;"&amp;AB108)&amp;"&lt;/td&gt;&lt;td headers='others'&gt;"&amp;AC108&amp;"&lt;/td&gt;&lt;td headers='sinA'&gt;"&amp;AD108&amp;"&lt;/td&gt;&lt;td headers='sinB'&gt;"&amp;AE108&amp;"&lt;/td&gt;&lt;td headers='sinC'&gt;"&amp;AF108&amp;"&lt;/td&gt;&lt;td headers='sinD'&gt;"&amp;AG108&amp;"&lt;/td&gt;&lt;td headers='sinE'&gt;"&amp;AH108&amp;"&lt;/td&gt;&lt;td headers='sinF'&gt;"&amp;AI108&amp;"&lt;/td&gt;&lt;td headers='sinG'&gt;"&amp;AJ108&amp;"&lt;/td&gt;&lt;/tr&gt;"</f>
        <v>&lt;tr class='mmt'&gt;&lt;td headers='icon'&gt;&lt;a href='https://www.alchemistcodedb.com/jp/card/ts-greed-lucille-01'&gt;&lt;img src='resources/TS_GREED_LUCILLE_01.png' title='尽きる、その日まで' /&gt;&lt;/a&gt;&lt;/td&gt;&lt;td headers='name'&gt;尽きる、その日まで&lt;/td&gt;&lt;td headers='rank'&gt;5&lt;/td&gt;&lt;td headers='remark'&gt;&lt;/td&gt;&lt;td headers='origin'&gt;&lt;span class='originName'&gt;グリードダイク&lt;br /&gt;Greed Dike&lt;/span&gt;&lt;img class='originLogo' src='resources/ui/IT_TB_BIRTH_GRE.png'title='グリードダイク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id='m106'&gt;60&lt;/td&gt;&lt;td headers='HP'&gt;50&lt;/td&gt;&lt;td headers='patk'&gt;&lt;/td&gt;&lt;td headers='matk'&gt;30&lt;/td&gt;&lt;td headers='pdef'&gt;&lt;/td&gt;&lt;td headers='mdef'&gt;&lt;/td&gt;&lt;td headers='dex'&gt;20&lt;/td&gt;&lt;td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O108" s="30" t="str">
        <f t="shared" si="10"/>
        <v>document.getElementById('m106').innerHTML = (b0*30) + (s0*30+s4*30+s5*30);</v>
      </c>
      <c r="AP108" s="34" t="str">
        <f t="shared" si="11"/>
        <v>m106</v>
      </c>
      <c r="AQ108" s="6" t="str">
        <f>IF(T108="","",VLOOKUP(T108,List!N$2:O$7,2,FALSE)&amp;"*"&amp;U108&amp;IF(V108="","","+"&amp;VLOOKUP(V108,List!N$2:O$7,2,FALSE)&amp;"*"&amp;W108&amp;"-"&amp;VLOOKUP(T108,List!N$2:O$7,2,FALSE)&amp;"*"&amp;VLOOKUP(V108,List!N$2:O$7,2,FALSE)&amp;"*"&amp;MIN(U108,W108)))&amp;IF(Y108="","",IF(T108="","","+")&amp;VLOOKUP(Y108,List!P$2:Q$14,2,FALSE)&amp;"*"&amp;Z108&amp;IF(AA108="","","+"&amp;VLOOKUP(AA108,List!P$2:Q$13,2,FALSE)))</f>
        <v/>
      </c>
    </row>
    <row r="109" spans="1:43" s="3" customFormat="1" ht="37.200000000000003" customHeight="1" x14ac:dyDescent="0.3">
      <c r="A109" s="3" t="s">
        <v>593</v>
      </c>
      <c r="C109" s="6" t="s">
        <v>596</v>
      </c>
      <c r="D109" s="3">
        <v>5</v>
      </c>
      <c r="E109" s="3" t="s">
        <v>39</v>
      </c>
      <c r="F109" s="6"/>
      <c r="G109" s="46" t="s">
        <v>161</v>
      </c>
      <c r="H109" s="8" t="s">
        <v>592</v>
      </c>
      <c r="I109" s="8"/>
      <c r="J109" s="4">
        <f t="shared" si="6"/>
        <v>110</v>
      </c>
      <c r="K109" s="2"/>
      <c r="L109" s="2"/>
      <c r="M109" s="2">
        <v>40</v>
      </c>
      <c r="N109" s="2">
        <f t="shared" si="7"/>
        <v>40</v>
      </c>
      <c r="O109" s="2"/>
      <c r="P109" s="2"/>
      <c r="Q109" s="2"/>
      <c r="R109" s="2"/>
      <c r="S109" s="7"/>
      <c r="T109" s="5" t="s">
        <v>17</v>
      </c>
      <c r="U109" s="3">
        <v>30</v>
      </c>
      <c r="V109" s="5" t="s">
        <v>14</v>
      </c>
      <c r="W109" s="3">
        <v>30</v>
      </c>
      <c r="X109" s="3">
        <f t="shared" si="9"/>
        <v>30</v>
      </c>
      <c r="Z109" s="8"/>
      <c r="AB109" s="4"/>
      <c r="AC109" s="5"/>
      <c r="AF109" s="3">
        <v>20</v>
      </c>
      <c r="AG109" s="3">
        <v>40</v>
      </c>
      <c r="AK109" s="4">
        <f t="shared" si="12"/>
        <v>40</v>
      </c>
      <c r="AM109" s="22"/>
      <c r="AN109" s="30" t="str">
        <f>"&lt;tr class='mmt"&amp;IF(E109="活動"," ev",IF(E109="限定"," ltd",""))&amp;IF(H109=""," groupless'","'")&amp;"&gt;&lt;td headers='icon'&gt;&lt;a href='https://www.alchemistcodedb.com/jp/card/"&amp;SUBSTITUTE(SUBSTITUTE(LOWER(A109),"_","-"),".png","")&amp;"'&gt;&lt;img src='resources/"&amp;A109&amp;"' title='"&amp;C109&amp;"' /&gt;&lt;/a&gt;&lt;/td&gt;&lt;td headers='name'&gt;"&amp;C109&amp;"&lt;/td&gt;&lt;td headers='rank'&gt;"&amp;D109&amp;"&lt;/td&gt;&lt;td headers='remark'&gt;"&amp;IF(E109="活動","&lt;span class='event'&gt;活動&lt;/span&gt;",IF(E109="限定","&lt;span class='limited'&gt;限定&lt;/span&gt;",""))&amp;"&lt;/td&gt;&lt;td headers='origin'&gt;&lt;span class='originName'&gt;"&amp;SUBSTITUTE(G109,CHAR(10),"&lt;br /&gt;")&amp;"&lt;/span&gt;&lt;img class='originLogo' src='resources/ui/"&amp;VLOOKUP(G109,List!F:H,2,FALSE)&amp;"'title='"&amp;SUBSTITUTE(G109,CHAR(10)," ")&amp;"' /&gt;&lt;/td&gt;&lt;td headers='group'&gt;"&amp;IF(H109="","","&lt;span class='groupName'&gt;"&amp;SUBSTITUTE(H109,CHAR(10)," ")&amp;IF(I109="","","&lt;br /&gt;"&amp;SUBSTITUTE(I109,CHAR(10)," "))&amp;"&lt;/span&gt;&lt;img class='groupLogo' src='resources/ui/"&amp;VLOOKUP(H109,List!K:L,2,FALSE)&amp;"' title='"&amp;SUBSTITUTE(H109,CHAR(10)," ")&amp;"' /&gt;")&amp;IF(I109="","","&lt;img class='groupLogo' src='resources/ui/"&amp;VLOOKUP(I109,List!K:L,2,FALSE)&amp;"' title='"&amp;SUBSTITUTE(I109,CHAR(10)," ")&amp;"' /&gt;")&amp;"&lt;/td&gt;&lt;td headers='score' id='"&amp;AP109&amp;"'&gt;"&amp;J109&amp;"&lt;/td&gt;&lt;td headers='HP'&gt;"&amp;K109&amp;"&lt;/td&gt;&lt;td headers='patk'&gt;"&amp;L109&amp;"&lt;/td&gt;&lt;td headers='matk'&gt;"&amp;M109&amp;"&lt;/td&gt;&lt;td headers='pdef'&gt;"&amp;O109&amp;"&lt;/td&gt;&lt;td headers='mdef'&gt;"&amp;P109&amp;"&lt;/td&gt;&lt;td headers='dex'&gt;"&amp;Q109&amp;"&lt;/td&gt;&lt;td headers='agi'&gt;"&amp;R109&amp;"&lt;/td&gt;&lt;td headers='luck'&gt;"&amp;S109&amp;"&lt;/td&gt;&lt;td headers='aType'&gt;"&amp;T109&amp;IF(V109="","","&lt;br /&gt;"&amp;V109)&amp; "&lt;/td&gt;&lt;td headers='a.bonus'&gt;"&amp;U109&amp;IF(W109="","","&lt;br /&gt;"&amp;W109)&amp;"&lt;/td&gt;&lt;td headers='special'&gt;"&amp;Y109&amp;IF(AA109="","","&lt;br /&gt;"&amp;AA109)&amp;"&lt;/td&gt;&lt;td headers='sp.bonus'&gt;"&amp;Z109&amp;IF(AB109="","","&lt;br /&gt;"&amp;AB109)&amp;"&lt;/td&gt;&lt;td headers='others'&gt;"&amp;AC109&amp;"&lt;/td&gt;&lt;td headers='sinA'&gt;"&amp;AD109&amp;"&lt;/td&gt;&lt;td headers='sinB'&gt;"&amp;AE109&amp;"&lt;/td&gt;&lt;td headers='sinC'&gt;"&amp;AF109&amp;"&lt;/td&gt;&lt;td headers='sinD'&gt;"&amp;AG109&amp;"&lt;/td&gt;&lt;td headers='sinE'&gt;"&amp;AH109&amp;"&lt;/td&gt;&lt;td headers='sinF'&gt;"&amp;AI109&amp;"&lt;/td&gt;&lt;td headers='sinG'&gt;"&amp;AJ109&amp;"&lt;/td&gt;&lt;/tr&gt;"</f>
        <v>&lt;tr class='mmt ltd'&gt;&lt;td headers='icon'&gt;&lt;a href='https://www.alchemistcodedb.com/jp/card/ts-greed-lucille-02'&gt;&lt;img src='resources/TS_GREED_LUCILLE_02.png' title='祝宴のとあるキラキラ' /&gt;&lt;/a&gt;&lt;/td&gt;&lt;td headers='name'&gt;祝宴のとあるキラキラ&lt;/td&gt;&lt;td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src='resources/ui/IT_TB_BIRTH_GRE.png'title='グリードダイク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id='m107'&gt;110&lt;/td&gt;&lt;td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headers='aType'&gt;射撃&lt;br /&gt;斬撃&lt;/td&gt;&lt;td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headers='sinC'&gt;20&lt;/td&gt;&lt;td headers='sinD'&gt;40&lt;/td&gt;&lt;td headers='sinE'&gt;&lt;/td&gt;&lt;td headers='sinF'&gt;&lt;/td&gt;&lt;td headers='sinG'&gt;&lt;/td&gt;&lt;/tr&gt;</v>
      </c>
      <c r="AO109" s="30" t="str">
        <f t="shared" si="10"/>
        <v>document.getElementById('m107').innerHTML = (b0*40) + (s0*40+s3*20+s4*40)+ (ex04*30+ex01*30-ex04*ex01*30);</v>
      </c>
      <c r="AP109" s="34" t="str">
        <f t="shared" si="11"/>
        <v>m107</v>
      </c>
      <c r="AQ109" s="6" t="str">
        <f>IF(T109="","",VLOOKUP(T109,List!N$2:O$7,2,FALSE)&amp;"*"&amp;U109&amp;IF(V109="","","+"&amp;VLOOKUP(V109,List!N$2:O$7,2,FALSE)&amp;"*"&amp;W109&amp;"-"&amp;VLOOKUP(T109,List!N$2:O$7,2,FALSE)&amp;"*"&amp;VLOOKUP(V109,List!N$2:O$7,2,FALSE)&amp;"*"&amp;MIN(U109,W109)))&amp;IF(Y109="","",IF(T109="","","+")&amp;VLOOKUP(Y109,List!P$2:Q$14,2,FALSE)&amp;"*"&amp;Z109&amp;IF(AA109="","","+"&amp;VLOOKUP(AA109,List!P$2:Q$13,2,FALSE)))</f>
        <v>ex04*30+ex01*30-ex04*ex01*30</v>
      </c>
    </row>
    <row r="110" spans="1:43" s="3" customFormat="1" ht="37.200000000000003" customHeight="1" x14ac:dyDescent="0.3">
      <c r="A110" s="3" t="s">
        <v>163</v>
      </c>
      <c r="C110" s="6" t="s">
        <v>464</v>
      </c>
      <c r="D110" s="3">
        <v>5</v>
      </c>
      <c r="E110" s="3" t="s">
        <v>39</v>
      </c>
      <c r="F110" s="6" t="s">
        <v>846</v>
      </c>
      <c r="G110" s="19" t="s">
        <v>161</v>
      </c>
      <c r="H110" s="8" t="s">
        <v>592</v>
      </c>
      <c r="I110" s="8"/>
      <c r="J110" s="4">
        <f t="shared" si="6"/>
        <v>80</v>
      </c>
      <c r="K110" s="2">
        <v>30</v>
      </c>
      <c r="L110" s="2">
        <v>50</v>
      </c>
      <c r="M110" s="2"/>
      <c r="N110" s="2">
        <f t="shared" si="7"/>
        <v>50</v>
      </c>
      <c r="O110" s="2"/>
      <c r="P110" s="2"/>
      <c r="Q110" s="2"/>
      <c r="R110" s="2"/>
      <c r="S110" s="7"/>
      <c r="X110" s="3">
        <f t="shared" si="9"/>
        <v>0</v>
      </c>
      <c r="Z110" s="8"/>
      <c r="AB110" s="4"/>
      <c r="AC110" s="5" t="s">
        <v>598</v>
      </c>
      <c r="AG110" s="3">
        <v>30</v>
      </c>
      <c r="AJ110" s="3">
        <v>30</v>
      </c>
      <c r="AK110" s="4">
        <f t="shared" si="12"/>
        <v>30</v>
      </c>
      <c r="AM110" s="22"/>
      <c r="AN110" s="30" t="str">
        <f>"&lt;tr class='mmt"&amp;IF(E110="活動"," ev",IF(E110="限定"," ltd",""))&amp;IF(H110=""," groupless'","'")&amp;"&gt;&lt;td headers='icon'&gt;&lt;a href='https://www.alchemistcodedb.com/jp/card/"&amp;SUBSTITUTE(SUBSTITUTE(LOWER(A110),"_","-"),".png","")&amp;"'&gt;&lt;img src='resources/"&amp;A110&amp;"' title='"&amp;C110&amp;"' /&gt;&lt;/a&gt;&lt;/td&gt;&lt;td headers='name'&gt;"&amp;C110&amp;"&lt;/td&gt;&lt;td headers='rank'&gt;"&amp;D110&amp;"&lt;/td&gt;&lt;td headers='remark'&gt;"&amp;IF(E110="活動","&lt;span class='event'&gt;活動&lt;/span&gt;",IF(E110="限定","&lt;span class='limited'&gt;限定&lt;/span&gt;",""))&amp;"&lt;/td&gt;&lt;td headers='origin'&gt;&lt;span class='originName'&gt;"&amp;SUBSTITUTE(G110,CHAR(10),"&lt;br /&gt;")&amp;"&lt;/span&gt;&lt;img class='originLogo' src='resources/ui/"&amp;VLOOKUP(G110,List!F:H,2,FALSE)&amp;"'title='"&amp;SUBSTITUTE(G110,CHAR(10)," ")&amp;"' /&gt;&lt;/td&gt;&lt;td headers='group'&gt;"&amp;IF(H110="","","&lt;span class='groupName'&gt;"&amp;SUBSTITUTE(H110,CHAR(10)," ")&amp;IF(I110="","","&lt;br /&gt;"&amp;SUBSTITUTE(I110,CHAR(10)," "))&amp;"&lt;/span&gt;&lt;img class='groupLogo' src='resources/ui/"&amp;VLOOKUP(H110,List!K:L,2,FALSE)&amp;"' title='"&amp;SUBSTITUTE(H110,CHAR(10)," ")&amp;"' /&gt;")&amp;IF(I110="","","&lt;img class='groupLogo' src='resources/ui/"&amp;VLOOKUP(I110,List!K:L,2,FALSE)&amp;"' title='"&amp;SUBSTITUTE(I110,CHAR(10)," ")&amp;"' /&gt;")&amp;"&lt;/td&gt;&lt;td headers='score' id='"&amp;AP110&amp;"'&gt;"&amp;J110&amp;"&lt;/td&gt;&lt;td headers='HP'&gt;"&amp;K110&amp;"&lt;/td&gt;&lt;td headers='patk'&gt;"&amp;L110&amp;"&lt;/td&gt;&lt;td headers='matk'&gt;"&amp;M110&amp;"&lt;/td&gt;&lt;td headers='pdef'&gt;"&amp;O110&amp;"&lt;/td&gt;&lt;td headers='mdef'&gt;"&amp;P110&amp;"&lt;/td&gt;&lt;td headers='dex'&gt;"&amp;Q110&amp;"&lt;/td&gt;&lt;td headers='agi'&gt;"&amp;R110&amp;"&lt;/td&gt;&lt;td headers='luck'&gt;"&amp;S110&amp;"&lt;/td&gt;&lt;td headers='aType'&gt;"&amp;T110&amp;IF(V110="","","&lt;br /&gt;"&amp;V110)&amp; "&lt;/td&gt;&lt;td headers='a.bonus'&gt;"&amp;U110&amp;IF(W110="","","&lt;br /&gt;"&amp;W110)&amp;"&lt;/td&gt;&lt;td headers='special'&gt;"&amp;Y110&amp;IF(AA110="","","&lt;br /&gt;"&amp;AA110)&amp;"&lt;/td&gt;&lt;td headers='sp.bonus'&gt;"&amp;Z110&amp;IF(AB110="","","&lt;br /&gt;"&amp;AB110)&amp;"&lt;/td&gt;&lt;td headers='others'&gt;"&amp;AC110&amp;"&lt;/td&gt;&lt;td headers='sinA'&gt;"&amp;AD110&amp;"&lt;/td&gt;&lt;td headers='sinB'&gt;"&amp;AE110&amp;"&lt;/td&gt;&lt;td headers='sinC'&gt;"&amp;AF110&amp;"&lt;/td&gt;&lt;td headers='sinD'&gt;"&amp;AG110&amp;"&lt;/td&gt;&lt;td headers='sinE'&gt;"&amp;AH110&amp;"&lt;/td&gt;&lt;td headers='sinF'&gt;"&amp;AI110&amp;"&lt;/td&gt;&lt;td headers='sinG'&gt;"&amp;AJ110&amp;"&lt;/td&gt;&lt;/tr&gt;"</f>
        <v>&lt;tr class='mmt ltd'&gt;&lt;td headers='icon'&gt;&lt;a href='https://www.alchemistcodedb.com/jp/card/ts-greed-meifan-01'&gt;&lt;img src='resources/TS_GREED_MEIFAN_01.png' title='パニックハロウィン' /&gt;&lt;/a&gt;&lt;/td&gt;&lt;td headers='name'&gt;パニックハロウィン&lt;/td&gt;&lt;td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src='resources/ui/IT_TB_BIRTH_GRE.png'title='グリードダイク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id='m108'&gt;80&lt;/td&gt;&lt;td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headers='others'&gt;範囲耐性+10, 水属性+10&lt;/td&gt;&lt;td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O110" s="30" t="str">
        <f t="shared" si="10"/>
        <v>document.getElementById('m108').innerHTML = (b0*50+b1*50) + (s0*30+s4*30+s7*30);</v>
      </c>
      <c r="AP110" s="34" t="str">
        <f t="shared" si="11"/>
        <v>m108</v>
      </c>
      <c r="AQ110" s="6" t="str">
        <f>IF(T110="","",VLOOKUP(T110,List!N$2:O$7,2,FALSE)&amp;"*"&amp;U110&amp;IF(V110="","","+"&amp;VLOOKUP(V110,List!N$2:O$7,2,FALSE)&amp;"*"&amp;W110&amp;"-"&amp;VLOOKUP(T110,List!N$2:O$7,2,FALSE)&amp;"*"&amp;VLOOKUP(V110,List!N$2:O$7,2,FALSE)&amp;"*"&amp;MIN(U110,W110)))&amp;IF(Y110="","",IF(T110="","","+")&amp;VLOOKUP(Y110,List!P$2:Q$14,2,FALSE)&amp;"*"&amp;Z110&amp;IF(AA110="","","+"&amp;VLOOKUP(AA110,List!P$2:Q$13,2,FALSE)))</f>
        <v/>
      </c>
    </row>
    <row r="111" spans="1:43" s="3" customFormat="1" ht="37.200000000000003" customHeight="1" x14ac:dyDescent="0.3">
      <c r="A111" s="3" t="s">
        <v>645</v>
      </c>
      <c r="C111" s="6" t="s">
        <v>647</v>
      </c>
      <c r="D111" s="3">
        <v>5</v>
      </c>
      <c r="F111" s="6"/>
      <c r="G111" s="54" t="s">
        <v>161</v>
      </c>
      <c r="H111" s="8" t="s">
        <v>592</v>
      </c>
      <c r="I111" s="8"/>
      <c r="J111" s="4">
        <f t="shared" si="6"/>
        <v>60</v>
      </c>
      <c r="K111" s="2">
        <v>70</v>
      </c>
      <c r="L111" s="2"/>
      <c r="M111" s="2"/>
      <c r="N111" s="2">
        <f t="shared" si="7"/>
        <v>0</v>
      </c>
      <c r="O111" s="2"/>
      <c r="P111" s="2"/>
      <c r="Q111" s="2"/>
      <c r="R111" s="2"/>
      <c r="S111" s="7"/>
      <c r="T111" s="3" t="s">
        <v>14</v>
      </c>
      <c r="U111" s="3">
        <v>20</v>
      </c>
      <c r="X111" s="3">
        <f t="shared" si="9"/>
        <v>20</v>
      </c>
      <c r="Z111" s="8"/>
      <c r="AB111" s="4"/>
      <c r="AC111" s="5" t="s">
        <v>483</v>
      </c>
      <c r="AI111" s="3">
        <v>40</v>
      </c>
      <c r="AJ111" s="3">
        <v>20</v>
      </c>
      <c r="AK111" s="4">
        <f t="shared" si="12"/>
        <v>40</v>
      </c>
      <c r="AM111" s="22"/>
      <c r="AN111" s="30" t="str">
        <f>"&lt;tr class='mmt"&amp;IF(E111="活動"," ev",IF(E111="限定"," ltd",""))&amp;IF(H111=""," groupless'","'")&amp;"&gt;&lt;td headers='icon'&gt;&lt;a href='https://www.alchemistcodedb.com/jp/card/"&amp;SUBSTITUTE(SUBSTITUTE(LOWER(A111),"_","-"),".png","")&amp;"'&gt;&lt;img src='resources/"&amp;A111&amp;"' title='"&amp;C111&amp;"' /&gt;&lt;/a&gt;&lt;/td&gt;&lt;td headers='name'&gt;"&amp;C111&amp;"&lt;/td&gt;&lt;td headers='rank'&gt;"&amp;D111&amp;"&lt;/td&gt;&lt;td headers='remark'&gt;"&amp;IF(E111="活動","&lt;span class='event'&gt;活動&lt;/span&gt;",IF(E111="限定","&lt;span class='limited'&gt;限定&lt;/span&gt;",""))&amp;"&lt;/td&gt;&lt;td headers='origin'&gt;&lt;span class='originName'&gt;"&amp;SUBSTITUTE(G111,CHAR(10),"&lt;br /&gt;")&amp;"&lt;/span&gt;&lt;img class='originLogo' src='resources/ui/"&amp;VLOOKUP(G111,List!F:H,2,FALSE)&amp;"'title='"&amp;SUBSTITUTE(G111,CHAR(10)," ")&amp;"' /&gt;&lt;/td&gt;&lt;td headers='group'&gt;"&amp;IF(H111="","","&lt;span class='groupName'&gt;"&amp;SUBSTITUTE(H111,CHAR(10)," ")&amp;IF(I111="","","&lt;br /&gt;"&amp;SUBSTITUTE(I111,CHAR(10)," "))&amp;"&lt;/span&gt;&lt;img class='groupLogo' src='resources/ui/"&amp;VLOOKUP(H111,List!K:L,2,FALSE)&amp;"' title='"&amp;SUBSTITUTE(H111,CHAR(10)," ")&amp;"' /&gt;")&amp;IF(I111="","","&lt;img class='groupLogo' src='resources/ui/"&amp;VLOOKUP(I111,List!K:L,2,FALSE)&amp;"' title='"&amp;SUBSTITUTE(I111,CHAR(10)," ")&amp;"' /&gt;")&amp;"&lt;/td&gt;&lt;td headers='score' id='"&amp;AP111&amp;"'&gt;"&amp;J111&amp;"&lt;/td&gt;&lt;td headers='HP'&gt;"&amp;K111&amp;"&lt;/td&gt;&lt;td headers='patk'&gt;"&amp;L111&amp;"&lt;/td&gt;&lt;td headers='matk'&gt;"&amp;M111&amp;"&lt;/td&gt;&lt;td headers='pdef'&gt;"&amp;O111&amp;"&lt;/td&gt;&lt;td headers='mdef'&gt;"&amp;P111&amp;"&lt;/td&gt;&lt;td headers='dex'&gt;"&amp;Q111&amp;"&lt;/td&gt;&lt;td headers='agi'&gt;"&amp;R111&amp;"&lt;/td&gt;&lt;td headers='luck'&gt;"&amp;S111&amp;"&lt;/td&gt;&lt;td headers='aType'&gt;"&amp;T111&amp;IF(V111="","","&lt;br /&gt;"&amp;V111)&amp; "&lt;/td&gt;&lt;td headers='a.bonus'&gt;"&amp;U111&amp;IF(W111="","","&lt;br /&gt;"&amp;W111)&amp;"&lt;/td&gt;&lt;td headers='special'&gt;"&amp;Y111&amp;IF(AA111="","","&lt;br /&gt;"&amp;AA111)&amp;"&lt;/td&gt;&lt;td headers='sp.bonus'&gt;"&amp;Z111&amp;IF(AB111="","","&lt;br /&gt;"&amp;AB111)&amp;"&lt;/td&gt;&lt;td headers='others'&gt;"&amp;AC111&amp;"&lt;/td&gt;&lt;td headers='sinA'&gt;"&amp;AD111&amp;"&lt;/td&gt;&lt;td headers='sinB'&gt;"&amp;AE111&amp;"&lt;/td&gt;&lt;td headers='sinC'&gt;"&amp;AF111&amp;"&lt;/td&gt;&lt;td headers='sinD'&gt;"&amp;AG111&amp;"&lt;/td&gt;&lt;td headers='sinE'&gt;"&amp;AH111&amp;"&lt;/td&gt;&lt;td headers='sinF'&gt;"&amp;AI111&amp;"&lt;/td&gt;&lt;td headers='sinG'&gt;"&amp;AJ111&amp;"&lt;/td&gt;&lt;/tr&gt;"</f>
        <v>&lt;tr class='mmt'&gt;&lt;td headers='icon'&gt;&lt;a href='https://www.alchemistcodedb.com/jp/card/ts-greed-naju-01'&gt;&lt;img src='resources/TS_GREED_NAJU_01.png' title='道具に降る終雨' /&gt;&lt;/a&gt;&lt;/td&gt;&lt;td headers='name'&gt;道具に降る終雨&lt;/td&gt;&lt;td headers='rank'&gt;5&lt;/td&gt;&lt;td headers='remark'&gt;&lt;/td&gt;&lt;td headers='origin'&gt;&lt;span class='originName'&gt;グリードダイク&lt;br /&gt;Greed Dike&lt;/span&gt;&lt;img class='originLogo' src='resources/ui/IT_TB_BIRTH_GRE.png'title='グリードダイク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id='m109'&gt;60&lt;/td&gt;&lt;td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O111" s="30" t="str">
        <f t="shared" si="10"/>
        <v>document.getElementById('m109').innerHTML = (b0*0) + (s0*40+s6*40+s7*20)+ (ex01*20);</v>
      </c>
      <c r="AP111" s="34" t="str">
        <f t="shared" si="11"/>
        <v>m109</v>
      </c>
      <c r="AQ111" s="6" t="str">
        <f>IF(T111="","",VLOOKUP(T111,List!N$2:O$7,2,FALSE)&amp;"*"&amp;U111&amp;IF(V111="","","+"&amp;VLOOKUP(V111,List!N$2:O$7,2,FALSE)&amp;"*"&amp;W111&amp;"-"&amp;VLOOKUP(T111,List!N$2:O$7,2,FALSE)&amp;"*"&amp;VLOOKUP(V111,List!N$2:O$7,2,FALSE)&amp;"*"&amp;MIN(U111,W111)))&amp;IF(Y111="","",IF(T111="","","+")&amp;VLOOKUP(Y111,List!P$2:Q$14,2,FALSE)&amp;"*"&amp;Z111&amp;IF(AA111="","","+"&amp;VLOOKUP(AA111,List!P$2:Q$13,2,FALSE)))</f>
        <v>ex01*20</v>
      </c>
    </row>
    <row r="112" spans="1:43" s="3" customFormat="1" ht="37.200000000000003" customHeight="1" x14ac:dyDescent="0.3">
      <c r="A112" s="3" t="s">
        <v>164</v>
      </c>
      <c r="C112" s="6" t="s">
        <v>465</v>
      </c>
      <c r="D112" s="3">
        <v>5</v>
      </c>
      <c r="F112" s="6"/>
      <c r="G112" s="19" t="s">
        <v>161</v>
      </c>
      <c r="H112" s="8" t="s">
        <v>592</v>
      </c>
      <c r="I112" s="8"/>
      <c r="J112" s="4">
        <f t="shared" si="6"/>
        <v>90</v>
      </c>
      <c r="K112" s="2">
        <v>40</v>
      </c>
      <c r="L112" s="2">
        <v>30</v>
      </c>
      <c r="M112" s="2">
        <v>30</v>
      </c>
      <c r="N112" s="2">
        <f t="shared" si="7"/>
        <v>30</v>
      </c>
      <c r="O112" s="2"/>
      <c r="P112" s="2"/>
      <c r="Q112" s="2"/>
      <c r="R112" s="2"/>
      <c r="S112" s="7"/>
      <c r="X112" s="3">
        <f t="shared" si="9"/>
        <v>0</v>
      </c>
      <c r="Z112" s="8"/>
      <c r="AB112" s="4"/>
      <c r="AC112" s="5"/>
      <c r="AG112" s="3">
        <v>60</v>
      </c>
      <c r="AK112" s="4">
        <f t="shared" si="12"/>
        <v>60</v>
      </c>
      <c r="AM112" s="22"/>
      <c r="AN112" s="30" t="str">
        <f>"&lt;tr class='mmt"&amp;IF(E112="活動"," ev",IF(E112="限定"," ltd",""))&amp;IF(H112=""," groupless'","'")&amp;"&gt;&lt;td headers='icon'&gt;&lt;a href='https://www.alchemistcodedb.com/jp/card/"&amp;SUBSTITUTE(SUBSTITUTE(LOWER(A112),"_","-"),".png","")&amp;"'&gt;&lt;img src='resources/"&amp;A112&amp;"' title='"&amp;C112&amp;"' /&gt;&lt;/a&gt;&lt;/td&gt;&lt;td headers='name'&gt;"&amp;C112&amp;"&lt;/td&gt;&lt;td headers='rank'&gt;"&amp;D112&amp;"&lt;/td&gt;&lt;td headers='remark'&gt;"&amp;IF(E112="活動","&lt;span class='event'&gt;活動&lt;/span&gt;",IF(E112="限定","&lt;span class='limited'&gt;限定&lt;/span&gt;",""))&amp;"&lt;/td&gt;&lt;td headers='origin'&gt;&lt;span class='originName'&gt;"&amp;SUBSTITUTE(G112,CHAR(10),"&lt;br /&gt;")&amp;"&lt;/span&gt;&lt;img class='originLogo' src='resources/ui/"&amp;VLOOKUP(G112,List!F:H,2,FALSE)&amp;"'title='"&amp;SUBSTITUTE(G112,CHAR(10)," ")&amp;"' /&gt;&lt;/td&gt;&lt;td headers='group'&gt;"&amp;IF(H112="","","&lt;span class='groupName'&gt;"&amp;SUBSTITUTE(H112,CHAR(10)," ")&amp;IF(I112="","","&lt;br /&gt;"&amp;SUBSTITUTE(I112,CHAR(10)," "))&amp;"&lt;/span&gt;&lt;img class='groupLogo' src='resources/ui/"&amp;VLOOKUP(H112,List!K:L,2,FALSE)&amp;"' title='"&amp;SUBSTITUTE(H112,CHAR(10)," ")&amp;"' /&gt;")&amp;IF(I112="","","&lt;img class='groupLogo' src='resources/ui/"&amp;VLOOKUP(I112,List!K:L,2,FALSE)&amp;"' title='"&amp;SUBSTITUTE(I112,CHAR(10)," ")&amp;"' /&gt;")&amp;"&lt;/td&gt;&lt;td headers='score' id='"&amp;AP112&amp;"'&gt;"&amp;J112&amp;"&lt;/td&gt;&lt;td headers='HP'&gt;"&amp;K112&amp;"&lt;/td&gt;&lt;td headers='patk'&gt;"&amp;L112&amp;"&lt;/td&gt;&lt;td headers='matk'&gt;"&amp;M112&amp;"&lt;/td&gt;&lt;td headers='pdef'&gt;"&amp;O112&amp;"&lt;/td&gt;&lt;td headers='mdef'&gt;"&amp;P112&amp;"&lt;/td&gt;&lt;td headers='dex'&gt;"&amp;Q112&amp;"&lt;/td&gt;&lt;td headers='agi'&gt;"&amp;R112&amp;"&lt;/td&gt;&lt;td headers='luck'&gt;"&amp;S112&amp;"&lt;/td&gt;&lt;td headers='aType'&gt;"&amp;T112&amp;IF(V112="","","&lt;br /&gt;"&amp;V112)&amp; "&lt;/td&gt;&lt;td headers='a.bonus'&gt;"&amp;U112&amp;IF(W112="","","&lt;br /&gt;"&amp;W112)&amp;"&lt;/td&gt;&lt;td headers='special'&gt;"&amp;Y112&amp;IF(AA112="","","&lt;br /&gt;"&amp;AA112)&amp;"&lt;/td&gt;&lt;td headers='sp.bonus'&gt;"&amp;Z112&amp;IF(AB112="","","&lt;br /&gt;"&amp;AB112)&amp;"&lt;/td&gt;&lt;td headers='others'&gt;"&amp;AC112&amp;"&lt;/td&gt;&lt;td headers='sinA'&gt;"&amp;AD112&amp;"&lt;/td&gt;&lt;td headers='sinB'&gt;"&amp;AE112&amp;"&lt;/td&gt;&lt;td headers='sinC'&gt;"&amp;AF112&amp;"&lt;/td&gt;&lt;td headers='sinD'&gt;"&amp;AG112&amp;"&lt;/td&gt;&lt;td headers='sinE'&gt;"&amp;AH112&amp;"&lt;/td&gt;&lt;td headers='sinF'&gt;"&amp;AI112&amp;"&lt;/td&gt;&lt;td headers='sinG'&gt;"&amp;AJ112&amp;"&lt;/td&gt;&lt;/tr&gt;"</f>
        <v>&lt;tr class='mmt'&gt;&lt;td headers='icon'&gt;&lt;a href='https://www.alchemistcodedb.com/jp/card/ts-greed-orion-01'&gt;&lt;img src='resources/TS_GREED_ORION_01.png' title='覇道を征く者' /&gt;&lt;/a&gt;&lt;/td&gt;&lt;td headers='name'&gt;覇道を征く者&lt;/td&gt;&lt;td headers='rank'&gt;5&lt;/td&gt;&lt;td headers='remark'&gt;&lt;/td&gt;&lt;td headers='origin'&gt;&lt;span class='originName'&gt;グリードダイク&lt;br /&gt;Greed Dike&lt;/span&gt;&lt;img class='originLogo' src='resources/ui/IT_TB_BIRTH_GRE.png'title='グリードダイク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id='m110'&gt;90&lt;/td&gt;&lt;td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headers='sinD'&gt;60&lt;/td&gt;&lt;td headers='sinE'&gt;&lt;/td&gt;&lt;td headers='sinF'&gt;&lt;/td&gt;&lt;td headers='sinG'&gt;&lt;/td&gt;&lt;/tr&gt;</v>
      </c>
      <c r="AO112" s="30" t="str">
        <f t="shared" si="10"/>
        <v>document.getElementById('m110').innerHTML = (b0*30+b1*30+b2*30) + (s0*60+s4*60);</v>
      </c>
      <c r="AP112" s="34" t="str">
        <f t="shared" si="11"/>
        <v>m110</v>
      </c>
      <c r="AQ112" s="6" t="str">
        <f>IF(T112="","",VLOOKUP(T112,List!N$2:O$7,2,FALSE)&amp;"*"&amp;U112&amp;IF(V112="","","+"&amp;VLOOKUP(V112,List!N$2:O$7,2,FALSE)&amp;"*"&amp;W112&amp;"-"&amp;VLOOKUP(T112,List!N$2:O$7,2,FALSE)&amp;"*"&amp;VLOOKUP(V112,List!N$2:O$7,2,FALSE)&amp;"*"&amp;MIN(U112,W112)))&amp;IF(Y112="","",IF(T112="","","+")&amp;VLOOKUP(Y112,List!P$2:Q$14,2,FALSE)&amp;"*"&amp;Z112&amp;IF(AA112="","","+"&amp;VLOOKUP(AA112,List!P$2:Q$13,2,FALSE)))</f>
        <v/>
      </c>
    </row>
    <row r="113" spans="1:43" s="3" customFormat="1" ht="37.200000000000003" customHeight="1" x14ac:dyDescent="0.3">
      <c r="A113" s="3" t="s">
        <v>165</v>
      </c>
      <c r="C113" s="6" t="s">
        <v>166</v>
      </c>
      <c r="D113" s="3">
        <v>5</v>
      </c>
      <c r="E113" s="3" t="s">
        <v>35</v>
      </c>
      <c r="F113" s="6"/>
      <c r="G113" s="19" t="s">
        <v>161</v>
      </c>
      <c r="H113" s="8" t="s">
        <v>167</v>
      </c>
      <c r="I113" s="8"/>
      <c r="J113" s="4">
        <f t="shared" si="6"/>
        <v>50</v>
      </c>
      <c r="K113" s="2">
        <v>30</v>
      </c>
      <c r="L113" s="2">
        <v>20</v>
      </c>
      <c r="M113" s="2"/>
      <c r="N113" s="2">
        <f t="shared" si="7"/>
        <v>20</v>
      </c>
      <c r="O113" s="2"/>
      <c r="P113" s="2"/>
      <c r="Q113" s="2"/>
      <c r="R113" s="2"/>
      <c r="S113" s="7"/>
      <c r="X113" s="3">
        <f t="shared" si="9"/>
        <v>0</v>
      </c>
      <c r="Z113" s="8"/>
      <c r="AB113" s="4"/>
      <c r="AC113" s="5" t="s">
        <v>477</v>
      </c>
      <c r="AE113" s="3">
        <v>30</v>
      </c>
      <c r="AK113" s="4">
        <f t="shared" si="12"/>
        <v>30</v>
      </c>
      <c r="AM113" s="22"/>
      <c r="AN113" s="30" t="str">
        <f>"&lt;tr class='mmt"&amp;IF(E113="活動"," ev",IF(E113="限定"," ltd",""))&amp;IF(H113=""," groupless'","'")&amp;"&gt;&lt;td headers='icon'&gt;&lt;a href='https://www.alchemistcodedb.com/jp/card/"&amp;SUBSTITUTE(SUBSTITUTE(LOWER(A113),"_","-"),".png","")&amp;"'&gt;&lt;img src='resources/"&amp;A113&amp;"' title='"&amp;C113&amp;"' /&gt;&lt;/a&gt;&lt;/td&gt;&lt;td headers='name'&gt;"&amp;C113&amp;"&lt;/td&gt;&lt;td headers='rank'&gt;"&amp;D113&amp;"&lt;/td&gt;&lt;td headers='remark'&gt;"&amp;IF(E113="活動","&lt;span class='event'&gt;活動&lt;/span&gt;",IF(E113="限定","&lt;span class='limited'&gt;限定&lt;/span&gt;",""))&amp;"&lt;/td&gt;&lt;td headers='origin'&gt;&lt;span class='originName'&gt;"&amp;SUBSTITUTE(G113,CHAR(10),"&lt;br /&gt;")&amp;"&lt;/span&gt;&lt;img class='originLogo' src='resources/ui/"&amp;VLOOKUP(G113,List!F:H,2,FALSE)&amp;"'title='"&amp;SUBSTITUTE(G113,CHAR(10)," ")&amp;"' /&gt;&lt;/td&gt;&lt;td headers='group'&gt;"&amp;IF(H113="","","&lt;span class='groupName'&gt;"&amp;SUBSTITUTE(H113,CHAR(10)," ")&amp;IF(I113="","","&lt;br /&gt;"&amp;SUBSTITUTE(I113,CHAR(10)," "))&amp;"&lt;/span&gt;&lt;img class='groupLogo' src='resources/ui/"&amp;VLOOKUP(H113,List!K:L,2,FALSE)&amp;"' title='"&amp;SUBSTITUTE(H113,CHAR(10)," ")&amp;"' /&gt;")&amp;IF(I113="","","&lt;img class='groupLogo' src='resources/ui/"&amp;VLOOKUP(I113,List!K:L,2,FALSE)&amp;"' title='"&amp;SUBSTITUTE(I113,CHAR(10)," ")&amp;"' /&gt;")&amp;"&lt;/td&gt;&lt;td headers='score' id='"&amp;AP113&amp;"'&gt;"&amp;J113&amp;"&lt;/td&gt;&lt;td headers='HP'&gt;"&amp;K113&amp;"&lt;/td&gt;&lt;td headers='patk'&gt;"&amp;L113&amp;"&lt;/td&gt;&lt;td headers='matk'&gt;"&amp;M113&amp;"&lt;/td&gt;&lt;td headers='pdef'&gt;"&amp;O113&amp;"&lt;/td&gt;&lt;td headers='mdef'&gt;"&amp;P113&amp;"&lt;/td&gt;&lt;td headers='dex'&gt;"&amp;Q113&amp;"&lt;/td&gt;&lt;td headers='agi'&gt;"&amp;R113&amp;"&lt;/td&gt;&lt;td headers='luck'&gt;"&amp;S113&amp;"&lt;/td&gt;&lt;td headers='aType'&gt;"&amp;T113&amp;IF(V113="","","&lt;br /&gt;"&amp;V113)&amp; "&lt;/td&gt;&lt;td headers='a.bonus'&gt;"&amp;U113&amp;IF(W113="","","&lt;br /&gt;"&amp;W113)&amp;"&lt;/td&gt;&lt;td headers='special'&gt;"&amp;Y113&amp;IF(AA113="","","&lt;br /&gt;"&amp;AA113)&amp;"&lt;/td&gt;&lt;td headers='sp.bonus'&gt;"&amp;Z113&amp;IF(AB113="","","&lt;br /&gt;"&amp;AB113)&amp;"&lt;/td&gt;&lt;td headers='others'&gt;"&amp;AC113&amp;"&lt;/td&gt;&lt;td headers='sinA'&gt;"&amp;AD113&amp;"&lt;/td&gt;&lt;td headers='sinB'&gt;"&amp;AE113&amp;"&lt;/td&gt;&lt;td headers='sinC'&gt;"&amp;AF113&amp;"&lt;/td&gt;&lt;td headers='sinD'&gt;"&amp;AG113&amp;"&lt;/td&gt;&lt;td headers='sinE'&gt;"&amp;AH113&amp;"&lt;/td&gt;&lt;td headers='sinF'&gt;"&amp;AI113&amp;"&lt;/td&gt;&lt;td headers='sinG'&gt;"&amp;AJ113&amp;"&lt;/td&gt;&lt;/tr&gt;"</f>
        <v>&lt;tr class='mmt ev'&gt;&lt;td headers='icon'&gt;&lt;a href='https://www.alchemistcodedb.com/jp/card/ts-greed-rishen-01'&gt;&lt;img src='resources/TS_GREED_RISHEN_01.png' title='船上の厄膳料理' /&gt;&lt;/a&gt;&lt;/td&gt;&lt;td headers='name'&gt;船上の厄膳料理&lt;/td&gt;&lt;td headers='rank'&gt;5&lt;/td&gt;&lt;td headers='remark'&gt;&lt;span class='event'&gt;活動&lt;/span&gt;&lt;/td&gt;&lt;td headers='origin'&gt;&lt;span class='originName'&gt;グリードダイク&lt;br /&gt;Greed Dike&lt;/span&gt;&lt;img class='originLogo' src='resources/ui/IT_TB_BIRTH_GRE.png'title='グリードダイク Greed Dike' /&gt;&lt;/td&gt;&lt;td headers='group'&gt;&lt;span class='groupName'&gt;海賊団&lt;/span&gt;&lt;img class='groupLogo' src='resources/ui/subgroup_pirate.png' title='海賊団' /&gt;&lt;/td&gt;&lt;td headers='score' id='m111'&gt;50&lt;/td&gt;&lt;td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headers='others'&gt;範囲耐性+10&lt;/td&gt;&lt;td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O113" s="30" t="str">
        <f t="shared" si="10"/>
        <v>document.getElementById('m111').innerHTML = (b0*20+b1*20) + (s0*30+s2*30);</v>
      </c>
      <c r="AP113" s="34" t="str">
        <f t="shared" si="11"/>
        <v>m111</v>
      </c>
      <c r="AQ113" s="6" t="str">
        <f>IF(T113="","",VLOOKUP(T113,List!N$2:O$7,2,FALSE)&amp;"*"&amp;U113&amp;IF(V113="","","+"&amp;VLOOKUP(V113,List!N$2:O$7,2,FALSE)&amp;"*"&amp;W113&amp;"-"&amp;VLOOKUP(T113,List!N$2:O$7,2,FALSE)&amp;"*"&amp;VLOOKUP(V113,List!N$2:O$7,2,FALSE)&amp;"*"&amp;MIN(U113,W113)))&amp;IF(Y113="","",IF(T113="","","+")&amp;VLOOKUP(Y113,List!P$2:Q$14,2,FALSE)&amp;"*"&amp;Z113&amp;IF(AA113="","","+"&amp;VLOOKUP(AA113,List!P$2:Q$13,2,FALSE)))</f>
        <v/>
      </c>
    </row>
    <row r="114" spans="1:43" s="3" customFormat="1" ht="37.200000000000003" customHeight="1" x14ac:dyDescent="0.3">
      <c r="A114" s="3" t="s">
        <v>168</v>
      </c>
      <c r="C114" s="6" t="s">
        <v>169</v>
      </c>
      <c r="D114" s="3">
        <v>5</v>
      </c>
      <c r="F114" s="6"/>
      <c r="G114" s="19" t="s">
        <v>161</v>
      </c>
      <c r="H114" s="8" t="s">
        <v>167</v>
      </c>
      <c r="I114" s="8"/>
      <c r="J114" s="4">
        <f t="shared" si="6"/>
        <v>110</v>
      </c>
      <c r="K114" s="2"/>
      <c r="L114" s="2">
        <v>40</v>
      </c>
      <c r="M114" s="2"/>
      <c r="N114" s="2">
        <f t="shared" si="7"/>
        <v>40</v>
      </c>
      <c r="O114" s="2"/>
      <c r="P114" s="2"/>
      <c r="Q114" s="2">
        <v>30</v>
      </c>
      <c r="R114" s="2">
        <v>10</v>
      </c>
      <c r="S114" s="7"/>
      <c r="T114" s="3" t="s">
        <v>19</v>
      </c>
      <c r="U114" s="3">
        <v>30</v>
      </c>
      <c r="X114" s="3">
        <f t="shared" si="9"/>
        <v>30</v>
      </c>
      <c r="Z114" s="8"/>
      <c r="AB114" s="4"/>
      <c r="AC114" s="5"/>
      <c r="AE114" s="3">
        <v>40</v>
      </c>
      <c r="AI114" s="3">
        <v>20</v>
      </c>
      <c r="AK114" s="4">
        <f t="shared" si="12"/>
        <v>40</v>
      </c>
      <c r="AM114" s="22"/>
      <c r="AN114" s="30" t="str">
        <f>"&lt;tr class='mmt"&amp;IF(E114="活動"," ev",IF(E114="限定"," ltd",""))&amp;IF(H114=""," groupless'","'")&amp;"&gt;&lt;td headers='icon'&gt;&lt;a href='https://www.alchemistcodedb.com/jp/card/"&amp;SUBSTITUTE(SUBSTITUTE(LOWER(A114),"_","-"),".png","")&amp;"'&gt;&lt;img src='resources/"&amp;A114&amp;"' title='"&amp;C114&amp;"' /&gt;&lt;/a&gt;&lt;/td&gt;&lt;td headers='name'&gt;"&amp;C114&amp;"&lt;/td&gt;&lt;td headers='rank'&gt;"&amp;D114&amp;"&lt;/td&gt;&lt;td headers='remark'&gt;"&amp;IF(E114="活動","&lt;span class='event'&gt;活動&lt;/span&gt;",IF(E114="限定","&lt;span class='limited'&gt;限定&lt;/span&gt;",""))&amp;"&lt;/td&gt;&lt;td headers='origin'&gt;&lt;span class='originName'&gt;"&amp;SUBSTITUTE(G114,CHAR(10),"&lt;br /&gt;")&amp;"&lt;/span&gt;&lt;img class='originLogo' src='resources/ui/"&amp;VLOOKUP(G114,List!F:H,2,FALSE)&amp;"'title='"&amp;SUBSTITUTE(G114,CHAR(10)," ")&amp;"' /&gt;&lt;/td&gt;&lt;td headers='group'&gt;"&amp;IF(H114="","","&lt;span class='groupName'&gt;"&amp;SUBSTITUTE(H114,CHAR(10)," ")&amp;IF(I114="","","&lt;br /&gt;"&amp;SUBSTITUTE(I114,CHAR(10)," "))&amp;"&lt;/span&gt;&lt;img class='groupLogo' src='resources/ui/"&amp;VLOOKUP(H114,List!K:L,2,FALSE)&amp;"' title='"&amp;SUBSTITUTE(H114,CHAR(10)," ")&amp;"' /&gt;")&amp;IF(I114="","","&lt;img class='groupLogo' src='resources/ui/"&amp;VLOOKUP(I114,List!K:L,2,FALSE)&amp;"' title='"&amp;SUBSTITUTE(I114,CHAR(10)," ")&amp;"' /&gt;")&amp;"&lt;/td&gt;&lt;td headers='score' id='"&amp;AP114&amp;"'&gt;"&amp;J114&amp;"&lt;/td&gt;&lt;td headers='HP'&gt;"&amp;K114&amp;"&lt;/td&gt;&lt;td headers='patk'&gt;"&amp;L114&amp;"&lt;/td&gt;&lt;td headers='matk'&gt;"&amp;M114&amp;"&lt;/td&gt;&lt;td headers='pdef'&gt;"&amp;O114&amp;"&lt;/td&gt;&lt;td headers='mdef'&gt;"&amp;P114&amp;"&lt;/td&gt;&lt;td headers='dex'&gt;"&amp;Q114&amp;"&lt;/td&gt;&lt;td headers='agi'&gt;"&amp;R114&amp;"&lt;/td&gt;&lt;td headers='luck'&gt;"&amp;S114&amp;"&lt;/td&gt;&lt;td headers='aType'&gt;"&amp;T114&amp;IF(V114="","","&lt;br /&gt;"&amp;V114)&amp; "&lt;/td&gt;&lt;td headers='a.bonus'&gt;"&amp;U114&amp;IF(W114="","","&lt;br /&gt;"&amp;W114)&amp;"&lt;/td&gt;&lt;td headers='special'&gt;"&amp;Y114&amp;IF(AA114="","","&lt;br /&gt;"&amp;AA114)&amp;"&lt;/td&gt;&lt;td headers='sp.bonus'&gt;"&amp;Z114&amp;IF(AB114="","","&lt;br /&gt;"&amp;AB114)&amp;"&lt;/td&gt;&lt;td headers='others'&gt;"&amp;AC114&amp;"&lt;/td&gt;&lt;td headers='sinA'&gt;"&amp;AD114&amp;"&lt;/td&gt;&lt;td headers='sinB'&gt;"&amp;AE114&amp;"&lt;/td&gt;&lt;td headers='sinC'&gt;"&amp;AF114&amp;"&lt;/td&gt;&lt;td headers='sinD'&gt;"&amp;AG114&amp;"&lt;/td&gt;&lt;td headers='sinE'&gt;"&amp;AH114&amp;"&lt;/td&gt;&lt;td headers='sinF'&gt;"&amp;AI114&amp;"&lt;/td&gt;&lt;td headers='sinG'&gt;"&amp;AJ114&amp;"&lt;/td&gt;&lt;/tr&gt;"</f>
        <v>&lt;tr class='mmt'&gt;&lt;td headers='icon'&gt;&lt;a href='https://www.alchemistcodedb.com/jp/card/ts-greed-shenmei-01'&gt;&lt;img src='resources/TS_GREED_SHENMEI_01.png' title='お宝は海図のその先に' /&gt;&lt;/a&gt;&lt;/td&gt;&lt;td headers='name'&gt;お宝は海図のその先に&lt;/td&gt;&lt;td headers='rank'&gt;5&lt;/td&gt;&lt;td headers='remark'&gt;&lt;/td&gt;&lt;td headers='origin'&gt;&lt;span class='originName'&gt;グリードダイク&lt;br /&gt;Greed Dike&lt;/span&gt;&lt;img class='originLogo' src='resources/ui/IT_TB_BIRTH_GRE.png'title='グリードダイク Greed Dike' /&gt;&lt;/td&gt;&lt;td headers='group'&gt;&lt;span class='groupName'&gt;海賊団&lt;/span&gt;&lt;img class='groupLogo' src='resources/ui/subgroup_pirate.png' title='海賊団' /&gt;&lt;/td&gt;&lt;td headers='score' id='m112'&gt;110&lt;/td&gt;&lt;td headers='HP'&gt;&lt;/td&gt;&lt;td headers='patk'&gt;40&lt;/td&gt;&lt;td headers='matk'&gt;&lt;/td&gt;&lt;td headers='pdef'&gt;&lt;/td&gt;&lt;td headers='mdef'&gt;&lt;/td&gt;&lt;td headers='dex'&gt;30&lt;/td&gt;&lt;td headers='agi'&gt;10&lt;/td&gt;&lt;td headers='luck'&gt;&lt;/td&gt;&lt;td headers='aType'&gt;無区分&lt;/td&gt;&lt;td headers='a.bonus'&gt;30&lt;/td&gt;&lt;td headers='special'&gt;&lt;/td&gt;&lt;td headers='sp.bonus'&gt;&lt;/td&gt;&lt;td headers='others'&gt;&lt;/td&gt;&lt;td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O114" s="30" t="str">
        <f t="shared" si="10"/>
        <v>document.getElementById('m112').innerHTML = (b0*40+b1*40) + (s0*40+s2*40+s6*20)+ (ex06*30);</v>
      </c>
      <c r="AP114" s="34" t="str">
        <f t="shared" si="11"/>
        <v>m112</v>
      </c>
      <c r="AQ114" s="6" t="str">
        <f>IF(T114="","",VLOOKUP(T114,List!N$2:O$7,2,FALSE)&amp;"*"&amp;U114&amp;IF(V114="","","+"&amp;VLOOKUP(V114,List!N$2:O$7,2,FALSE)&amp;"*"&amp;W114&amp;"-"&amp;VLOOKUP(T114,List!N$2:O$7,2,FALSE)&amp;"*"&amp;VLOOKUP(V114,List!N$2:O$7,2,FALSE)&amp;"*"&amp;MIN(U114,W114)))&amp;IF(Y114="","",IF(T114="","","+")&amp;VLOOKUP(Y114,List!P$2:Q$14,2,FALSE)&amp;"*"&amp;Z114&amp;IF(AA114="","","+"&amp;VLOOKUP(AA114,List!P$2:Q$13,2,FALSE)))</f>
        <v>ex06*30</v>
      </c>
    </row>
    <row r="115" spans="1:43" s="3" customFormat="1" ht="37.200000000000003" customHeight="1" x14ac:dyDescent="0.3">
      <c r="A115" s="3" t="s">
        <v>594</v>
      </c>
      <c r="C115" s="6" t="s">
        <v>599</v>
      </c>
      <c r="D115" s="3">
        <v>5</v>
      </c>
      <c r="F115" s="6"/>
      <c r="G115" s="46" t="s">
        <v>161</v>
      </c>
      <c r="H115" s="8" t="s">
        <v>592</v>
      </c>
      <c r="I115" s="8"/>
      <c r="J115" s="4">
        <f t="shared" si="6"/>
        <v>80</v>
      </c>
      <c r="K115" s="2">
        <v>60</v>
      </c>
      <c r="L115" s="2"/>
      <c r="M115" s="2"/>
      <c r="N115" s="2">
        <f t="shared" si="7"/>
        <v>0</v>
      </c>
      <c r="O115" s="2"/>
      <c r="P115" s="2"/>
      <c r="Q115" s="2"/>
      <c r="R115" s="2"/>
      <c r="S115" s="7"/>
      <c r="X115" s="3">
        <f t="shared" si="9"/>
        <v>0</v>
      </c>
      <c r="Y115" s="5" t="s">
        <v>21</v>
      </c>
      <c r="Z115" s="8">
        <v>20</v>
      </c>
      <c r="AA115" s="5" t="s">
        <v>683</v>
      </c>
      <c r="AB115" s="4">
        <v>20</v>
      </c>
      <c r="AC115" s="5"/>
      <c r="AD115" s="3">
        <v>20</v>
      </c>
      <c r="AG115" s="3">
        <v>40</v>
      </c>
      <c r="AK115" s="4">
        <f t="shared" si="12"/>
        <v>40</v>
      </c>
      <c r="AM115" s="22"/>
      <c r="AN115" s="30" t="str">
        <f>"&lt;tr class='mmt"&amp;IF(E115="活動"," ev",IF(E115="限定"," ltd",""))&amp;IF(H115=""," groupless'","'")&amp;"&gt;&lt;td headers='icon'&gt;&lt;a href='https://www.alchemistcodedb.com/jp/card/"&amp;SUBSTITUTE(SUBSTITUTE(LOWER(A115),"_","-"),".png","")&amp;"'&gt;&lt;img src='resources/"&amp;A115&amp;"' title='"&amp;C115&amp;"' /&gt;&lt;/a&gt;&lt;/td&gt;&lt;td headers='name'&gt;"&amp;C115&amp;"&lt;/td&gt;&lt;td headers='rank'&gt;"&amp;D115&amp;"&lt;/td&gt;&lt;td headers='remark'&gt;"&amp;IF(E115="活動","&lt;span class='event'&gt;活動&lt;/span&gt;",IF(E115="限定","&lt;span class='limited'&gt;限定&lt;/span&gt;",""))&amp;"&lt;/td&gt;&lt;td headers='origin'&gt;&lt;span class='originName'&gt;"&amp;SUBSTITUTE(G115,CHAR(10),"&lt;br /&gt;")&amp;"&lt;/span&gt;&lt;img class='originLogo' src='resources/ui/"&amp;VLOOKUP(G115,List!F:H,2,FALSE)&amp;"'title='"&amp;SUBSTITUTE(G115,CHAR(10)," ")&amp;"' /&gt;&lt;/td&gt;&lt;td headers='group'&gt;"&amp;IF(H115="","","&lt;span class='groupName'&gt;"&amp;SUBSTITUTE(H115,CHAR(10)," ")&amp;IF(I115="","","&lt;br /&gt;"&amp;SUBSTITUTE(I115,CHAR(10)," "))&amp;"&lt;/span&gt;&lt;img class='groupLogo' src='resources/ui/"&amp;VLOOKUP(H115,List!K:L,2,FALSE)&amp;"' title='"&amp;SUBSTITUTE(H115,CHAR(10)," ")&amp;"' /&gt;")&amp;IF(I115="","","&lt;img class='groupLogo' src='resources/ui/"&amp;VLOOKUP(I115,List!K:L,2,FALSE)&amp;"' title='"&amp;SUBSTITUTE(I115,CHAR(10)," ")&amp;"' /&gt;")&amp;"&lt;/td&gt;&lt;td headers='score' id='"&amp;AP115&amp;"'&gt;"&amp;J115&amp;"&lt;/td&gt;&lt;td headers='HP'&gt;"&amp;K115&amp;"&lt;/td&gt;&lt;td headers='patk'&gt;"&amp;L115&amp;"&lt;/td&gt;&lt;td headers='matk'&gt;"&amp;M115&amp;"&lt;/td&gt;&lt;td headers='pdef'&gt;"&amp;O115&amp;"&lt;/td&gt;&lt;td headers='mdef'&gt;"&amp;P115&amp;"&lt;/td&gt;&lt;td headers='dex'&gt;"&amp;Q115&amp;"&lt;/td&gt;&lt;td headers='agi'&gt;"&amp;R115&amp;"&lt;/td&gt;&lt;td headers='luck'&gt;"&amp;S115&amp;"&lt;/td&gt;&lt;td headers='aType'&gt;"&amp;T115&amp;IF(V115="","","&lt;br /&gt;"&amp;V115)&amp; "&lt;/td&gt;&lt;td headers='a.bonus'&gt;"&amp;U115&amp;IF(W115="","","&lt;br /&gt;"&amp;W115)&amp;"&lt;/td&gt;&lt;td headers='special'&gt;"&amp;Y115&amp;IF(AA115="","","&lt;br /&gt;"&amp;AA115)&amp;"&lt;/td&gt;&lt;td headers='sp.bonus'&gt;"&amp;Z115&amp;IF(AB115="","","&lt;br /&gt;"&amp;AB115)&amp;"&lt;/td&gt;&lt;td headers='others'&gt;"&amp;AC115&amp;"&lt;/td&gt;&lt;td headers='sinA'&gt;"&amp;AD115&amp;"&lt;/td&gt;&lt;td headers='sinB'&gt;"&amp;AE115&amp;"&lt;/td&gt;&lt;td headers='sinC'&gt;"&amp;AF115&amp;"&lt;/td&gt;&lt;td headers='sinD'&gt;"&amp;AG115&amp;"&lt;/td&gt;&lt;td headers='sinE'&gt;"&amp;AH115&amp;"&lt;/td&gt;&lt;td headers='sinF'&gt;"&amp;AI115&amp;"&lt;/td&gt;&lt;td headers='sinG'&gt;"&amp;AJ115&amp;"&lt;/td&gt;&lt;/tr&gt;"</f>
        <v>&lt;tr class='mmt'&gt;&lt;td headers='icon'&gt;&lt;a href='https://www.alchemistcodedb.com/jp/card/ts-greed-yuen-01'&gt;&lt;img src='resources/TS_GREED_YUEN_01.png' title='盤上交差の岐路' /&gt;&lt;/a&gt;&lt;/td&gt;&lt;td headers='name'&gt;盤上交差の岐路&lt;/td&gt;&lt;td headers='rank'&gt;5&lt;/td&gt;&lt;td headers='remark'&gt;&lt;/td&gt;&lt;td headers='origin'&gt;&lt;span class='originName'&gt;グリードダイク&lt;br /&gt;Greed Dike&lt;/span&gt;&lt;img class='originLogo' src='resources/ui/IT_TB_BIRTH_GRE.png'title='グリードダイク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id='m113'&gt;80&lt;/td&gt;&lt;td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headers='special'&gt;範囲&lt;br /&gt;雷属性&lt;/td&gt;&lt;td headers='sp.bonus'&gt;20&lt;br /&gt;20&lt;/td&gt;&lt;td headers='others'&gt;&lt;/td&gt;&lt;td headers='sinA'&gt;20&lt;/td&gt;&lt;td headers='sinB'&gt;&lt;/td&gt;&lt;td headers='sinC'&gt;&lt;/td&gt;&lt;td headers='sinD'&gt;40&lt;/td&gt;&lt;td headers='sinE'&gt;&lt;/td&gt;&lt;td headers='sinF'&gt;&lt;/td&gt;&lt;td headers='sinG'&gt;&lt;/td&gt;&lt;/tr&gt;</v>
      </c>
      <c r="AO115" s="30" t="str">
        <f t="shared" si="10"/>
        <v>document.getElementById('m113').innerHTML = (b0*0) + (s0*40+s1*20+s4*40)+ (ex13*20+ex09);</v>
      </c>
      <c r="AP115" s="34" t="str">
        <f t="shared" si="11"/>
        <v>m113</v>
      </c>
      <c r="AQ115" s="6" t="str">
        <f>IF(T115="","",VLOOKUP(T115,List!N$2:O$7,2,FALSE)&amp;"*"&amp;U115&amp;IF(V115="","","+"&amp;VLOOKUP(V115,List!N$2:O$7,2,FALSE)&amp;"*"&amp;W115&amp;"-"&amp;VLOOKUP(T115,List!N$2:O$7,2,FALSE)&amp;"*"&amp;VLOOKUP(V115,List!N$2:O$7,2,FALSE)&amp;"*"&amp;MIN(U115,W115)))&amp;IF(Y115="","",IF(T115="","","+")&amp;VLOOKUP(Y115,List!P$2:Q$14,2,FALSE)&amp;"*"&amp;Z115&amp;IF(AA115="","","+"&amp;VLOOKUP(AA115,List!P$2:Q$13,2,FALSE)))</f>
        <v>ex13*20+ex09</v>
      </c>
    </row>
    <row r="116" spans="1:43" s="3" customFormat="1" ht="37.200000000000003" customHeight="1" x14ac:dyDescent="0.3">
      <c r="A116" s="3" t="s">
        <v>718</v>
      </c>
      <c r="C116" s="6" t="s">
        <v>726</v>
      </c>
      <c r="D116" s="3">
        <v>5</v>
      </c>
      <c r="E116" s="3" t="s">
        <v>39</v>
      </c>
      <c r="F116" s="6"/>
      <c r="G116" s="65" t="s">
        <v>36</v>
      </c>
      <c r="H116" s="8" t="s">
        <v>727</v>
      </c>
      <c r="I116" s="8"/>
      <c r="J116" s="4">
        <f t="shared" si="6"/>
        <v>70</v>
      </c>
      <c r="K116" s="2">
        <v>40</v>
      </c>
      <c r="L116" s="2"/>
      <c r="M116" s="2"/>
      <c r="N116" s="2">
        <f t="shared" si="7"/>
        <v>0</v>
      </c>
      <c r="O116" s="2"/>
      <c r="P116" s="2"/>
      <c r="Q116" s="2"/>
      <c r="R116" s="2"/>
      <c r="S116" s="7"/>
      <c r="T116" s="3" t="s">
        <v>16</v>
      </c>
      <c r="U116" s="3">
        <v>30</v>
      </c>
      <c r="X116" s="3">
        <f t="shared" si="9"/>
        <v>30</v>
      </c>
      <c r="Y116" s="5"/>
      <c r="Z116" s="8"/>
      <c r="AA116" s="5"/>
      <c r="AB116" s="4"/>
      <c r="AC116" s="5" t="s">
        <v>728</v>
      </c>
      <c r="AH116" s="3">
        <v>20</v>
      </c>
      <c r="AJ116" s="3">
        <v>40</v>
      </c>
      <c r="AK116" s="4">
        <f t="shared" si="12"/>
        <v>40</v>
      </c>
      <c r="AM116" s="22"/>
      <c r="AN116" s="30" t="str">
        <f>"&lt;tr class='mmt"&amp;IF(E116="活動"," ev",IF(E116="限定"," ltd",""))&amp;IF(H116=""," groupless'","'")&amp;"&gt;&lt;td headers='icon'&gt;&lt;a href='https://www.alchemistcodedb.com/jp/card/"&amp;SUBSTITUTE(SUBSTITUTE(LOWER(A116),"_","-"),".png","")&amp;"'&gt;&lt;img src='resources/"&amp;A116&amp;"' title='"&amp;C116&amp;"' /&gt;&lt;/a&gt;&lt;/td&gt;&lt;td headers='name'&gt;"&amp;C116&amp;"&lt;/td&gt;&lt;td headers='rank'&gt;"&amp;D116&amp;"&lt;/td&gt;&lt;td headers='remark'&gt;"&amp;IF(E116="活動","&lt;span class='event'&gt;活動&lt;/span&gt;",IF(E116="限定","&lt;span class='limited'&gt;限定&lt;/span&gt;",""))&amp;"&lt;/td&gt;&lt;td headers='origin'&gt;&lt;span class='originName'&gt;"&amp;SUBSTITUTE(G116,CHAR(10),"&lt;br /&gt;")&amp;"&lt;/span&gt;&lt;img class='originLogo' src='resources/ui/"&amp;VLOOKUP(G116,List!F:H,2,FALSE)&amp;"'title='"&amp;SUBSTITUTE(G116,CHAR(10)," ")&amp;"' /&gt;&lt;/td&gt;&lt;td headers='group'&gt;"&amp;IF(H116="","","&lt;span class='groupName'&gt;"&amp;SUBSTITUTE(H116,CHAR(10)," ")&amp;IF(I116="","","&lt;br /&gt;"&amp;SUBSTITUTE(I116,CHAR(10)," "))&amp;"&lt;/span&gt;&lt;img class='groupLogo' src='resources/ui/"&amp;VLOOKUP(H116,List!K:L,2,FALSE)&amp;"' title='"&amp;SUBSTITUTE(H116,CHAR(10)," ")&amp;"' /&gt;")&amp;IF(I116="","","&lt;img class='groupLogo' src='resources/ui/"&amp;VLOOKUP(I116,List!K:L,2,FALSE)&amp;"' title='"&amp;SUBSTITUTE(I116,CHAR(10)," ")&amp;"' /&gt;")&amp;"&lt;/td&gt;&lt;td headers='score' id='"&amp;AP116&amp;"'&gt;"&amp;J116&amp;"&lt;/td&gt;&lt;td headers='HP'&gt;"&amp;K116&amp;"&lt;/td&gt;&lt;td headers='patk'&gt;"&amp;L116&amp;"&lt;/td&gt;&lt;td headers='matk'&gt;"&amp;M116&amp;"&lt;/td&gt;&lt;td headers='pdef'&gt;"&amp;O116&amp;"&lt;/td&gt;&lt;td headers='mdef'&gt;"&amp;P116&amp;"&lt;/td&gt;&lt;td headers='dex'&gt;"&amp;Q116&amp;"&lt;/td&gt;&lt;td headers='agi'&gt;"&amp;R116&amp;"&lt;/td&gt;&lt;td headers='luck'&gt;"&amp;S116&amp;"&lt;/td&gt;&lt;td headers='aType'&gt;"&amp;T116&amp;IF(V116="","","&lt;br /&gt;"&amp;V116)&amp; "&lt;/td&gt;&lt;td headers='a.bonus'&gt;"&amp;U116&amp;IF(W116="","","&lt;br /&gt;"&amp;W116)&amp;"&lt;/td&gt;&lt;td headers='special'&gt;"&amp;Y116&amp;IF(AA116="","","&lt;br /&gt;"&amp;AA116)&amp;"&lt;/td&gt;&lt;td headers='sp.bonus'&gt;"&amp;Z116&amp;IF(AB116="","","&lt;br /&gt;"&amp;AB116)&amp;"&lt;/td&gt;&lt;td headers='others'&gt;"&amp;AC116&amp;"&lt;/td&gt;&lt;td headers='sinA'&gt;"&amp;AD116&amp;"&lt;/td&gt;&lt;td headers='sinB'&gt;"&amp;AE116&amp;"&lt;/td&gt;&lt;td headers='sinC'&gt;"&amp;AF116&amp;"&lt;/td&gt;&lt;td headers='sinD'&gt;"&amp;AG116&amp;"&lt;/td&gt;&lt;td headers='sinE'&gt;"&amp;AH116&amp;"&lt;/td&gt;&lt;td headers='sinF'&gt;"&amp;AI116&amp;"&lt;/td&gt;&lt;td headers='sinG'&gt;"&amp;AJ116&amp;"&lt;/td&gt;&lt;/tr&gt;"</f>
        <v>&lt;tr class='mmt ltd'&gt;&lt;td headers='icon'&gt;&lt;a href='https://www.alchemistcodedb.com/jp/card/ts-kof-01'&gt;&lt;img src='resources/TS_KOF_01.png' title='格闘家、集結' /&gt;&lt;/a&gt;&lt;/td&gt;&lt;td headers='name'&gt;格闘家、集結&lt;/td&gt;&lt;td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class='groupName'&gt;KOF&lt;/span&gt;&lt;img class='groupLogo' src='resources/ui/subgroup_kof.png' title='KOF' /&gt;&lt;/td&gt;&lt;td headers='score' id='m114'&gt;70&lt;/td&gt;&lt;td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headers='aType'&gt;打撃&lt;/td&gt;&lt;td headers='a.bonus'&gt;30&lt;/td&gt;&lt;td headers='special'&gt;&lt;/td&gt;&lt;td headers='sp.bonus'&gt;&lt;/td&gt;&lt;td headers='others'&gt;会心+30%&lt;/td&gt;&lt;td headers='sinA'&gt;&lt;/td&gt;&lt;td headers='sinB'&gt;&lt;/td&gt;&lt;td headers='sinC'&gt;&lt;/td&gt;&lt;td headers='sinD'&gt;&lt;/td&gt;&lt;td headers='sinE'&gt;20&lt;/td&gt;&lt;td headers='sinF'&gt;&lt;/td&gt;&lt;td headers='sinG'&gt;40&lt;/td&gt;&lt;/tr&gt;</v>
      </c>
      <c r="AO116" s="30" t="str">
        <f t="shared" si="10"/>
        <v>document.getElementById('m114').innerHTML = (b0*0) + (s0*40+s5*20+s7*40)+ (ex03*30);</v>
      </c>
      <c r="AP116" s="34" t="str">
        <f t="shared" si="11"/>
        <v>m114</v>
      </c>
      <c r="AQ116" s="6" t="str">
        <f>IF(T116="","",VLOOKUP(T116,List!N$2:O$7,2,FALSE)&amp;"*"&amp;U116&amp;IF(V116="","","+"&amp;VLOOKUP(V116,List!N$2:O$7,2,FALSE)&amp;"*"&amp;W116&amp;"-"&amp;VLOOKUP(T116,List!N$2:O$7,2,FALSE)&amp;"*"&amp;VLOOKUP(V116,List!N$2:O$7,2,FALSE)&amp;"*"&amp;MIN(U116,W116)))&amp;IF(Y116="","",IF(T116="","","+")&amp;VLOOKUP(Y116,List!P$2:Q$14,2,FALSE)&amp;"*"&amp;Z116&amp;IF(AA116="","","+"&amp;VLOOKUP(AA116,List!P$2:Q$13,2,FALSE)))</f>
        <v>ex03*30</v>
      </c>
    </row>
    <row r="117" spans="1:43" s="3" customFormat="1" ht="37.200000000000003" customHeight="1" x14ac:dyDescent="0.3">
      <c r="A117" s="3" t="s">
        <v>719</v>
      </c>
      <c r="C117" s="6" t="s">
        <v>734</v>
      </c>
      <c r="D117" s="3">
        <v>5</v>
      </c>
      <c r="E117" s="3" t="s">
        <v>39</v>
      </c>
      <c r="F117" s="6"/>
      <c r="G117" s="65" t="s">
        <v>36</v>
      </c>
      <c r="H117" s="8" t="s">
        <v>727</v>
      </c>
      <c r="I117" s="8"/>
      <c r="J117" s="4">
        <f t="shared" si="6"/>
        <v>100</v>
      </c>
      <c r="K117" s="2"/>
      <c r="L117" s="2">
        <v>30</v>
      </c>
      <c r="M117" s="2"/>
      <c r="N117" s="2">
        <f t="shared" si="7"/>
        <v>30</v>
      </c>
      <c r="O117" s="2"/>
      <c r="P117" s="2"/>
      <c r="Q117" s="2"/>
      <c r="R117" s="2">
        <v>10</v>
      </c>
      <c r="S117" s="7"/>
      <c r="T117" s="3" t="s">
        <v>16</v>
      </c>
      <c r="U117" s="3">
        <v>40</v>
      </c>
      <c r="X117" s="3">
        <f t="shared" si="9"/>
        <v>40</v>
      </c>
      <c r="Y117" s="5"/>
      <c r="Z117" s="8"/>
      <c r="AA117" s="5"/>
      <c r="AB117" s="4"/>
      <c r="AC117" s="5" t="s">
        <v>479</v>
      </c>
      <c r="AF117" s="3">
        <v>30</v>
      </c>
      <c r="AJ117" s="3">
        <v>30</v>
      </c>
      <c r="AK117" s="4">
        <f t="shared" si="12"/>
        <v>30</v>
      </c>
      <c r="AM117" s="22"/>
      <c r="AN117" s="30" t="str">
        <f>"&lt;tr class='mmt"&amp;IF(E117="活動"," ev",IF(E117="限定"," ltd",""))&amp;IF(H117=""," groupless'","'")&amp;"&gt;&lt;td headers='icon'&gt;&lt;a href='https://www.alchemistcodedb.com/jp/card/"&amp;SUBSTITUTE(SUBSTITUTE(LOWER(A117),"_","-"),".png","")&amp;"'&gt;&lt;img src='resources/"&amp;A117&amp;"' title='"&amp;C117&amp;"' /&gt;&lt;/a&gt;&lt;/td&gt;&lt;td headers='name'&gt;"&amp;C117&amp;"&lt;/td&gt;&lt;td headers='rank'&gt;"&amp;D117&amp;"&lt;/td&gt;&lt;td headers='remark'&gt;"&amp;IF(E117="活動","&lt;span class='event'&gt;活動&lt;/span&gt;",IF(E117="限定","&lt;span class='limited'&gt;限定&lt;/span&gt;",""))&amp;"&lt;/td&gt;&lt;td headers='origin'&gt;&lt;span class='originName'&gt;"&amp;SUBSTITUTE(G117,CHAR(10),"&lt;br /&gt;")&amp;"&lt;/span&gt;&lt;img class='originLogo' src='resources/ui/"&amp;VLOOKUP(G117,List!F:H,2,FALSE)&amp;"'title='"&amp;SUBSTITUTE(G117,CHAR(10)," ")&amp;"' /&gt;&lt;/td&gt;&lt;td headers='group'&gt;"&amp;IF(H117="","","&lt;span class='groupName'&gt;"&amp;SUBSTITUTE(H117,CHAR(10)," ")&amp;IF(I117="","","&lt;br /&gt;"&amp;SUBSTITUTE(I117,CHAR(10)," "))&amp;"&lt;/span&gt;&lt;img class='groupLogo' src='resources/ui/"&amp;VLOOKUP(H117,List!K:L,2,FALSE)&amp;"' title='"&amp;SUBSTITUTE(H117,CHAR(10)," ")&amp;"' /&gt;")&amp;IF(I117="","","&lt;img class='groupLogo' src='resources/ui/"&amp;VLOOKUP(I117,List!K:L,2,FALSE)&amp;"' title='"&amp;SUBSTITUTE(I117,CHAR(10)," ")&amp;"' /&gt;")&amp;"&lt;/td&gt;&lt;td headers='score' id='"&amp;AP117&amp;"'&gt;"&amp;J117&amp;"&lt;/td&gt;&lt;td headers='HP'&gt;"&amp;K117&amp;"&lt;/td&gt;&lt;td headers='patk'&gt;"&amp;L117&amp;"&lt;/td&gt;&lt;td headers='matk'&gt;"&amp;M117&amp;"&lt;/td&gt;&lt;td headers='pdef'&gt;"&amp;O117&amp;"&lt;/td&gt;&lt;td headers='mdef'&gt;"&amp;P117&amp;"&lt;/td&gt;&lt;td headers='dex'&gt;"&amp;Q117&amp;"&lt;/td&gt;&lt;td headers='agi'&gt;"&amp;R117&amp;"&lt;/td&gt;&lt;td headers='luck'&gt;"&amp;S117&amp;"&lt;/td&gt;&lt;td headers='aType'&gt;"&amp;T117&amp;IF(V117="","","&lt;br /&gt;"&amp;V117)&amp; "&lt;/td&gt;&lt;td headers='a.bonus'&gt;"&amp;U117&amp;IF(W117="","","&lt;br /&gt;"&amp;W117)&amp;"&lt;/td&gt;&lt;td headers='special'&gt;"&amp;Y117&amp;IF(AA117="","","&lt;br /&gt;"&amp;AA117)&amp;"&lt;/td&gt;&lt;td headers='sp.bonus'&gt;"&amp;Z117&amp;IF(AB117="","","&lt;br /&gt;"&amp;AB117)&amp;"&lt;/td&gt;&lt;td headers='others'&gt;"&amp;AC117&amp;"&lt;/td&gt;&lt;td headers='sinA'&gt;"&amp;AD117&amp;"&lt;/td&gt;&lt;td headers='sinB'&gt;"&amp;AE117&amp;"&lt;/td&gt;&lt;td headers='sinC'&gt;"&amp;AF117&amp;"&lt;/td&gt;&lt;td headers='sinD'&gt;"&amp;AG117&amp;"&lt;/td&gt;&lt;td headers='sinE'&gt;"&amp;AH117&amp;"&lt;/td&gt;&lt;td headers='sinF'&gt;"&amp;AI117&amp;"&lt;/td&gt;&lt;td headers='sinG'&gt;"&amp;AJ117&amp;"&lt;/td&gt;&lt;/tr&gt;"</f>
        <v>&lt;tr class='mmt ltd'&gt;&lt;td headers='icon'&gt;&lt;a href='https://www.alchemistcodedb.com/jp/card/ts-kof-02'&gt;&lt;img src='resources/TS_KOF_02.png' title='格闘大会の熱気' /&gt;&lt;/a&gt;&lt;/td&gt;&lt;td headers='name'&gt;格闘大会の熱気&lt;/td&gt;&lt;td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class='groupName'&gt;KOF&lt;/span&gt;&lt;img class='groupLogo' src='resources/ui/subgroup_kof.png' title='KOF' /&gt;&lt;/td&gt;&lt;td headers='score' id='m115'&gt;100&lt;/td&gt;&lt;td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headers='aType'&gt;打撃&lt;/td&gt;&lt;td headers='a.bonus'&gt;40&lt;/td&gt;&lt;td headers='special'&gt;&lt;/td&gt;&lt;td headers='sp.bonus'&gt;&lt;/td&gt;&lt;td headers='others'&gt;命中率+10&lt;/td&gt;&lt;td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O117" s="30" t="str">
        <f t="shared" si="10"/>
        <v>document.getElementById('m115').innerHTML = (b0*30+b1*30) + (s0*30+s3*30+s7*30)+ (ex03*40);</v>
      </c>
      <c r="AP117" s="34" t="str">
        <f t="shared" si="11"/>
        <v>m115</v>
      </c>
      <c r="AQ117" s="6" t="str">
        <f>IF(T117="","",VLOOKUP(T117,List!N$2:O$7,2,FALSE)&amp;"*"&amp;U117&amp;IF(V117="","","+"&amp;VLOOKUP(V117,List!N$2:O$7,2,FALSE)&amp;"*"&amp;W117&amp;"-"&amp;VLOOKUP(T117,List!N$2:O$7,2,FALSE)&amp;"*"&amp;VLOOKUP(V117,List!N$2:O$7,2,FALSE)&amp;"*"&amp;MIN(U117,W117)))&amp;IF(Y117="","",IF(T117="","","+")&amp;VLOOKUP(Y117,List!P$2:Q$14,2,FALSE)&amp;"*"&amp;Z117&amp;IF(AA117="","","+"&amp;VLOOKUP(AA117,List!P$2:Q$13,2,FALSE)))</f>
        <v>ex03*40</v>
      </c>
    </row>
    <row r="118" spans="1:43" s="3" customFormat="1" ht="37.200000000000003" customHeight="1" x14ac:dyDescent="0.3">
      <c r="A118" s="3" t="s">
        <v>170</v>
      </c>
      <c r="C118" s="6" t="s">
        <v>210</v>
      </c>
      <c r="D118" s="3">
        <v>5</v>
      </c>
      <c r="F118" s="6"/>
      <c r="G118" s="16" t="s">
        <v>48</v>
      </c>
      <c r="H118" s="8" t="s">
        <v>706</v>
      </c>
      <c r="I118" s="8"/>
      <c r="J118" s="4">
        <f t="shared" si="6"/>
        <v>50</v>
      </c>
      <c r="K118" s="2">
        <v>50</v>
      </c>
      <c r="L118" s="2"/>
      <c r="M118" s="2"/>
      <c r="N118" s="2">
        <f t="shared" si="7"/>
        <v>0</v>
      </c>
      <c r="O118" s="2"/>
      <c r="P118" s="2"/>
      <c r="Q118" s="2"/>
      <c r="R118" s="2"/>
      <c r="S118" s="7"/>
      <c r="T118" s="3" t="s">
        <v>17</v>
      </c>
      <c r="U118" s="3">
        <v>20</v>
      </c>
      <c r="V118" s="3" t="s">
        <v>18</v>
      </c>
      <c r="W118" s="3">
        <v>20</v>
      </c>
      <c r="X118" s="3">
        <f t="shared" si="9"/>
        <v>20</v>
      </c>
      <c r="Z118" s="8"/>
      <c r="AB118" s="4"/>
      <c r="AC118" s="5" t="s">
        <v>483</v>
      </c>
      <c r="AE118" s="3">
        <v>30</v>
      </c>
      <c r="AF118" s="3">
        <v>30</v>
      </c>
      <c r="AK118" s="4">
        <f t="shared" si="12"/>
        <v>30</v>
      </c>
      <c r="AM118" s="22"/>
      <c r="AN118" s="30" t="str">
        <f>"&lt;tr class='mmt"&amp;IF(E118="活動"," ev",IF(E118="限定"," ltd",""))&amp;IF(H118=""," groupless'","'")&amp;"&gt;&lt;td headers='icon'&gt;&lt;a href='https://www.alchemistcodedb.com/jp/card/"&amp;SUBSTITUTE(SUBSTITUTE(LOWER(A118),"_","-"),".png","")&amp;"'&gt;&lt;img src='resources/"&amp;A118&amp;"' title='"&amp;C118&amp;"' /&gt;&lt;/a&gt;&lt;/td&gt;&lt;td headers='name'&gt;"&amp;C118&amp;"&lt;/td&gt;&lt;td headers='rank'&gt;"&amp;D118&amp;"&lt;/td&gt;&lt;td headers='remark'&gt;"&amp;IF(E118="活動","&lt;span class='event'&gt;活動&lt;/span&gt;",IF(E118="限定","&lt;span class='limited'&gt;限定&lt;/span&gt;",""))&amp;"&lt;/td&gt;&lt;td headers='origin'&gt;&lt;span class='originName'&gt;"&amp;SUBSTITUTE(G118,CHAR(10),"&lt;br /&gt;")&amp;"&lt;/span&gt;&lt;img class='originLogo' src='resources/ui/"&amp;VLOOKUP(G118,List!F:H,2,FALSE)&amp;"'title='"&amp;SUBSTITUTE(G118,CHAR(10)," ")&amp;"' /&gt;&lt;/td&gt;&lt;td headers='group'&gt;"&amp;IF(H118="","","&lt;span class='groupName'&gt;"&amp;SUBSTITUTE(H118,CHAR(10)," ")&amp;IF(I118="","","&lt;br /&gt;"&amp;SUBSTITUTE(I118,CHAR(10)," "))&amp;"&lt;/span&gt;&lt;img class='groupLogo' src='resources/ui/"&amp;VLOOKUP(H118,List!K:L,2,FALSE)&amp;"' title='"&amp;SUBSTITUTE(H118,CHAR(10)," ")&amp;"' /&gt;")&amp;IF(I118="","","&lt;img class='groupLogo' src='resources/ui/"&amp;VLOOKUP(I118,List!K:L,2,FALSE)&amp;"' title='"&amp;SUBSTITUTE(I118,CHAR(10)," ")&amp;"' /&gt;")&amp;"&lt;/td&gt;&lt;td headers='score' id='"&amp;AP118&amp;"'&gt;"&amp;J118&amp;"&lt;/td&gt;&lt;td headers='HP'&gt;"&amp;K118&amp;"&lt;/td&gt;&lt;td headers='patk'&gt;"&amp;L118&amp;"&lt;/td&gt;&lt;td headers='matk'&gt;"&amp;M118&amp;"&lt;/td&gt;&lt;td headers='pdef'&gt;"&amp;O118&amp;"&lt;/td&gt;&lt;td headers='mdef'&gt;"&amp;P118&amp;"&lt;/td&gt;&lt;td headers='dex'&gt;"&amp;Q118&amp;"&lt;/td&gt;&lt;td headers='agi'&gt;"&amp;R118&amp;"&lt;/td&gt;&lt;td headers='luck'&gt;"&amp;S118&amp;"&lt;/td&gt;&lt;td headers='aType'&gt;"&amp;T118&amp;IF(V118="","","&lt;br /&gt;"&amp;V118)&amp; "&lt;/td&gt;&lt;td headers='a.bonus'&gt;"&amp;U118&amp;IF(W118="","","&lt;br /&gt;"&amp;W118)&amp;"&lt;/td&gt;&lt;td headers='special'&gt;"&amp;Y118&amp;IF(AA118="","","&lt;br /&gt;"&amp;AA118)&amp;"&lt;/td&gt;&lt;td headers='sp.bonus'&gt;"&amp;Z118&amp;IF(AB118="","","&lt;br /&gt;"&amp;AB118)&amp;"&lt;/td&gt;&lt;td headers='others'&gt;"&amp;AC118&amp;"&lt;/td&gt;&lt;td headers='sinA'&gt;"&amp;AD118&amp;"&lt;/td&gt;&lt;td headers='sinB'&gt;"&amp;AE118&amp;"&lt;/td&gt;&lt;td headers='sinC'&gt;"&amp;AF118&amp;"&lt;/td&gt;&lt;td headers='sinD'&gt;"&amp;AG118&amp;"&lt;/td&gt;&lt;td headers='sinE'&gt;"&amp;AH118&amp;"&lt;/td&gt;&lt;td headers='sinF'&gt;"&amp;AI118&amp;"&lt;/td&gt;&lt;td headers='sinG'&gt;"&amp;AJ118&amp;"&lt;/td&gt;&lt;/tr&gt;"</f>
        <v>&lt;tr class='mmt'&gt;&lt;td headers='icon'&gt;&lt;a href='https://www.alchemistcodedb.com/jp/card/ts-liesbet-edgar-01'&gt;&lt;img src='resources/TS_LIESBET_EDGAR_01.png' title='雪上に刻まれた希望' /&gt;&lt;/a&gt;&lt;/td&gt;&lt;td headers='name'&gt;雪上に刻まれた希望&lt;/td&gt;&lt;td headers='rank'&gt;5&lt;/td&gt;&lt;td headers='remark'&gt;&lt;/td&gt;&lt;td headers='origin'&gt;&lt;span class='originName'&gt;ルストブルグ&lt;br /&gt;Lustburg&lt;/span&gt;&lt;img class='originLogo' src='resources/ui/IT_TB_BIRTH_LUS.png'title='ルストブルグ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id='m116'&gt;50&lt;/td&gt;&lt;td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headers='aType'&gt;射撃&lt;br /&gt;魔法&lt;/td&gt;&lt;td headers='a.bonus'&gt;20&lt;br /&gt;20&lt;/td&gt;&lt;td headers='special'&gt;&lt;/td&gt;&lt;td headers='sp.bonus'&gt;&lt;/td&gt;&lt;td headers='others'&gt;治癒力+20&lt;/td&gt;&lt;td headers='sinA'&gt;&lt;/td&gt;&lt;td headers='sinB'&gt;30&lt;/td&gt;&lt;td headers='sinC'&gt;30&lt;/td&gt;&lt;td headers='sinD'&gt;&lt;/td&gt;&lt;td headers='sinE'&gt;&lt;/td&gt;&lt;td headers='sinF'&gt;&lt;/td&gt;&lt;td headers='sinG'&gt;&lt;/td&gt;&lt;/tr&gt;</v>
      </c>
      <c r="AO118" s="30" t="str">
        <f t="shared" si="10"/>
        <v>document.getElementById('m116').innerHTML = (b0*0) + (s0*30+s2*30+s3*30)+ (ex04*20+ex05*20-ex04*ex05*20);</v>
      </c>
      <c r="AP118" s="34" t="str">
        <f t="shared" si="11"/>
        <v>m116</v>
      </c>
      <c r="AQ118" s="6" t="str">
        <f>IF(T118="","",VLOOKUP(T118,List!N$2:O$7,2,FALSE)&amp;"*"&amp;U118&amp;IF(V118="","","+"&amp;VLOOKUP(V118,List!N$2:O$7,2,FALSE)&amp;"*"&amp;W118&amp;"-"&amp;VLOOKUP(T118,List!N$2:O$7,2,FALSE)&amp;"*"&amp;VLOOKUP(V118,List!N$2:O$7,2,FALSE)&amp;"*"&amp;MIN(U118,W118)))&amp;IF(Y118="","",IF(T118="","","+")&amp;VLOOKUP(Y118,List!P$2:Q$14,2,FALSE)&amp;"*"&amp;Z118&amp;IF(AA118="","","+"&amp;VLOOKUP(AA118,List!P$2:Q$13,2,FALSE)))</f>
        <v>ex04*20+ex05*20-ex04*ex05*20</v>
      </c>
    </row>
    <row r="119" spans="1:43" s="3" customFormat="1" ht="37.200000000000003" customHeight="1" x14ac:dyDescent="0.3">
      <c r="A119" s="3" t="s">
        <v>171</v>
      </c>
      <c r="C119" s="6" t="s">
        <v>172</v>
      </c>
      <c r="D119" s="3">
        <v>5</v>
      </c>
      <c r="F119" s="6"/>
      <c r="G119" s="16" t="s">
        <v>173</v>
      </c>
      <c r="H119" s="8" t="s">
        <v>174</v>
      </c>
      <c r="I119" s="8"/>
      <c r="J119" s="4">
        <f t="shared" si="6"/>
        <v>50</v>
      </c>
      <c r="K119" s="2">
        <v>30</v>
      </c>
      <c r="L119" s="2"/>
      <c r="M119" s="2"/>
      <c r="N119" s="2">
        <f t="shared" si="7"/>
        <v>0</v>
      </c>
      <c r="O119" s="2">
        <v>50</v>
      </c>
      <c r="P119" s="2"/>
      <c r="Q119" s="2"/>
      <c r="R119" s="2"/>
      <c r="S119" s="7"/>
      <c r="T119" s="5" t="s">
        <v>16</v>
      </c>
      <c r="U119" s="3">
        <v>20</v>
      </c>
      <c r="V119" s="5"/>
      <c r="X119" s="3">
        <f t="shared" si="9"/>
        <v>20</v>
      </c>
      <c r="Z119" s="8"/>
      <c r="AB119" s="4"/>
      <c r="AC119" s="5"/>
      <c r="AF119" s="3">
        <v>30</v>
      </c>
      <c r="AJ119" s="3">
        <v>30</v>
      </c>
      <c r="AK119" s="4">
        <f t="shared" si="12"/>
        <v>30</v>
      </c>
      <c r="AM119" s="22"/>
      <c r="AN119" s="30" t="str">
        <f>"&lt;tr class='mmt"&amp;IF(E119="活動"," ev",IF(E119="限定"," ltd",""))&amp;IF(H119=""," groupless'","'")&amp;"&gt;&lt;td headers='icon'&gt;&lt;a href='https://www.alchemistcodedb.com/jp/card/"&amp;SUBSTITUTE(SUBSTITUTE(LOWER(A119),"_","-"),".png","")&amp;"'&gt;&lt;img src='resources/"&amp;A119&amp;"' title='"&amp;C119&amp;"' /&gt;&lt;/a&gt;&lt;/td&gt;&lt;td headers='name'&gt;"&amp;C119&amp;"&lt;/td&gt;&lt;td headers='rank'&gt;"&amp;D119&amp;"&lt;/td&gt;&lt;td headers='remark'&gt;"&amp;IF(E119="活動","&lt;span class='event'&gt;活動&lt;/span&gt;",IF(E119="限定","&lt;span class='limited'&gt;限定&lt;/span&gt;",""))&amp;"&lt;/td&gt;&lt;td headers='origin'&gt;&lt;span class='originName'&gt;"&amp;SUBSTITUTE(G119,CHAR(10),"&lt;br /&gt;")&amp;"&lt;/span&gt;&lt;img class='originLogo' src='resources/ui/"&amp;VLOOKUP(G119,List!F:H,2,FALSE)&amp;"'title='"&amp;SUBSTITUTE(G119,CHAR(10)," ")&amp;"' /&gt;&lt;/td&gt;&lt;td headers='group'&gt;"&amp;IF(H119="","","&lt;span class='groupName'&gt;"&amp;SUBSTITUTE(H119,CHAR(10)," ")&amp;IF(I119="","","&lt;br /&gt;"&amp;SUBSTITUTE(I119,CHAR(10)," "))&amp;"&lt;/span&gt;&lt;img class='groupLogo' src='resources/ui/"&amp;VLOOKUP(H119,List!K:L,2,FALSE)&amp;"' title='"&amp;SUBSTITUTE(H119,CHAR(10)," ")&amp;"' /&gt;")&amp;IF(I119="","","&lt;img class='groupLogo' src='resources/ui/"&amp;VLOOKUP(I119,List!K:L,2,FALSE)&amp;"' title='"&amp;SUBSTITUTE(I119,CHAR(10)," ")&amp;"' /&gt;")&amp;"&lt;/td&gt;&lt;td headers='score' id='"&amp;AP119&amp;"'&gt;"&amp;J119&amp;"&lt;/td&gt;&lt;td headers='HP'&gt;"&amp;K119&amp;"&lt;/td&gt;&lt;td headers='patk'&gt;"&amp;L119&amp;"&lt;/td&gt;&lt;td headers='matk'&gt;"&amp;M119&amp;"&lt;/td&gt;&lt;td headers='pdef'&gt;"&amp;O119&amp;"&lt;/td&gt;&lt;td headers='mdef'&gt;"&amp;P119&amp;"&lt;/td&gt;&lt;td headers='dex'&gt;"&amp;Q119&amp;"&lt;/td&gt;&lt;td headers='agi'&gt;"&amp;R119&amp;"&lt;/td&gt;&lt;td headers='luck'&gt;"&amp;S119&amp;"&lt;/td&gt;&lt;td headers='aType'&gt;"&amp;T119&amp;IF(V119="","","&lt;br /&gt;"&amp;V119)&amp; "&lt;/td&gt;&lt;td headers='a.bonus'&gt;"&amp;U119&amp;IF(W119="","","&lt;br /&gt;"&amp;W119)&amp;"&lt;/td&gt;&lt;td headers='special'&gt;"&amp;Y119&amp;IF(AA119="","","&lt;br /&gt;"&amp;AA119)&amp;"&lt;/td&gt;&lt;td headers='sp.bonus'&gt;"&amp;Z119&amp;IF(AB119="","","&lt;br /&gt;"&amp;AB119)&amp;"&lt;/td&gt;&lt;td headers='others'&gt;"&amp;AC119&amp;"&lt;/td&gt;&lt;td headers='sinA'&gt;"&amp;AD119&amp;"&lt;/td&gt;&lt;td headers='sinB'&gt;"&amp;AE119&amp;"&lt;/td&gt;&lt;td headers='sinC'&gt;"&amp;AF119&amp;"&lt;/td&gt;&lt;td headers='sinD'&gt;"&amp;AG119&amp;"&lt;/td&gt;&lt;td headers='sinE'&gt;"&amp;AH119&amp;"&lt;/td&gt;&lt;td headers='sinF'&gt;"&amp;AI119&amp;"&lt;/td&gt;&lt;td headers='sinG'&gt;"&amp;AJ119&amp;"&lt;/td&gt;&lt;/tr&gt;"</f>
        <v>&lt;tr class='mmt'&gt;&lt;td headers='icon'&gt;&lt;a href='https://www.alchemistcodedb.com/jp/card/ts-lost-achad-01'&gt;&lt;img src='resources/TS_LOST_ACHAD_01.png' title='私が見つけた太陽' /&gt;&lt;/a&gt;&lt;/td&gt;&lt;td headers='name'&gt;私が見つけた太陽&lt;/td&gt;&lt;td headers='rank'&gt;5&lt;/td&gt;&lt;td headers='remark'&gt;&lt;/td&gt;&lt;td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class='groupName'&gt;十戒衆&lt;/span&gt;&lt;img class='groupLogo' src='resources/ui/subgroup_jikkaisyu.png' title='十戒衆' /&gt;&lt;/td&gt;&lt;td headers='score' id='m117'&gt;50&lt;/td&gt;&lt;td headers='HP'&gt;30&lt;/td&gt;&lt;td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O119" s="30" t="str">
        <f t="shared" si="10"/>
        <v>document.getElementById('m117').innerHTML = (b0*0) + (s0*30+s3*30+s7*30)+ (ex03*20);</v>
      </c>
      <c r="AP119" s="34" t="str">
        <f t="shared" si="11"/>
        <v>m117</v>
      </c>
      <c r="AQ119" s="6" t="str">
        <f>IF(T119="","",VLOOKUP(T119,List!N$2:O$7,2,FALSE)&amp;"*"&amp;U119&amp;IF(V119="","","+"&amp;VLOOKUP(V119,List!N$2:O$7,2,FALSE)&amp;"*"&amp;W119&amp;"-"&amp;VLOOKUP(T119,List!N$2:O$7,2,FALSE)&amp;"*"&amp;VLOOKUP(V119,List!N$2:O$7,2,FALSE)&amp;"*"&amp;MIN(U119,W119)))&amp;IF(Y119="","",IF(T119="","","+")&amp;VLOOKUP(Y119,List!P$2:Q$14,2,FALSE)&amp;"*"&amp;Z119&amp;IF(AA119="","","+"&amp;VLOOKUP(AA119,List!P$2:Q$13,2,FALSE)))</f>
        <v>ex03*20</v>
      </c>
    </row>
    <row r="120" spans="1:43" s="3" customFormat="1" ht="37.200000000000003" customHeight="1" x14ac:dyDescent="0.3">
      <c r="A120" s="3" t="s">
        <v>175</v>
      </c>
      <c r="C120" s="6" t="s">
        <v>176</v>
      </c>
      <c r="D120" s="3">
        <v>5</v>
      </c>
      <c r="E120" s="3" t="s">
        <v>39</v>
      </c>
      <c r="F120" s="6" t="s">
        <v>845</v>
      </c>
      <c r="G120" s="16" t="s">
        <v>173</v>
      </c>
      <c r="H120" s="8" t="s">
        <v>174</v>
      </c>
      <c r="I120" s="8"/>
      <c r="J120" s="4">
        <f t="shared" si="6"/>
        <v>90</v>
      </c>
      <c r="K120" s="2">
        <v>30</v>
      </c>
      <c r="L120" s="2">
        <v>50</v>
      </c>
      <c r="M120" s="2"/>
      <c r="N120" s="2">
        <f t="shared" si="7"/>
        <v>50</v>
      </c>
      <c r="O120" s="2"/>
      <c r="P120" s="2"/>
      <c r="Q120" s="2"/>
      <c r="R120" s="2"/>
      <c r="S120" s="7"/>
      <c r="X120" s="3">
        <f t="shared" si="9"/>
        <v>0</v>
      </c>
      <c r="Z120" s="8"/>
      <c r="AB120" s="4"/>
      <c r="AC120" s="5" t="s">
        <v>625</v>
      </c>
      <c r="AI120" s="3">
        <v>20</v>
      </c>
      <c r="AJ120" s="3">
        <v>40</v>
      </c>
      <c r="AK120" s="4">
        <f t="shared" si="12"/>
        <v>40</v>
      </c>
      <c r="AM120" s="22"/>
      <c r="AN120" s="30" t="str">
        <f>"&lt;tr class='mmt"&amp;IF(E120="活動"," ev",IF(E120="限定"," ltd",""))&amp;IF(H120=""," groupless'","'")&amp;"&gt;&lt;td headers='icon'&gt;&lt;a href='https://www.alchemistcodedb.com/jp/card/"&amp;SUBSTITUTE(SUBSTITUTE(LOWER(A120),"_","-"),".png","")&amp;"'&gt;&lt;img src='resources/"&amp;A120&amp;"' title='"&amp;C120&amp;"' /&gt;&lt;/a&gt;&lt;/td&gt;&lt;td headers='name'&gt;"&amp;C120&amp;"&lt;/td&gt;&lt;td headers='rank'&gt;"&amp;D120&amp;"&lt;/td&gt;&lt;td headers='remark'&gt;"&amp;IF(E120="活動","&lt;span class='event'&gt;活動&lt;/span&gt;",IF(E120="限定","&lt;span class='limited'&gt;限定&lt;/span&gt;",""))&amp;"&lt;/td&gt;&lt;td headers='origin'&gt;&lt;span class='originName'&gt;"&amp;SUBSTITUTE(G120,CHAR(10),"&lt;br /&gt;")&amp;"&lt;/span&gt;&lt;img class='originLogo' src='resources/ui/"&amp;VLOOKUP(G120,List!F:H,2,FALSE)&amp;"'title='"&amp;SUBSTITUTE(G120,CHAR(10)," ")&amp;"' /&gt;&lt;/td&gt;&lt;td headers='group'&gt;"&amp;IF(H120="","","&lt;span class='groupName'&gt;"&amp;SUBSTITUTE(H120,CHAR(10)," ")&amp;IF(I120="","","&lt;br /&gt;"&amp;SUBSTITUTE(I120,CHAR(10)," "))&amp;"&lt;/span&gt;&lt;img class='groupLogo' src='resources/ui/"&amp;VLOOKUP(H120,List!K:L,2,FALSE)&amp;"' title='"&amp;SUBSTITUTE(H120,CHAR(10)," ")&amp;"' /&gt;")&amp;IF(I120="","","&lt;img class='groupLogo' src='resources/ui/"&amp;VLOOKUP(I120,List!K:L,2,FALSE)&amp;"' title='"&amp;SUBSTITUTE(I120,CHAR(10)," ")&amp;"' /&gt;")&amp;"&lt;/td&gt;&lt;td headers='score' id='"&amp;AP120&amp;"'&gt;"&amp;J120&amp;"&lt;/td&gt;&lt;td headers='HP'&gt;"&amp;K120&amp;"&lt;/td&gt;&lt;td headers='patk'&gt;"&amp;L120&amp;"&lt;/td&gt;&lt;td headers='matk'&gt;"&amp;M120&amp;"&lt;/td&gt;&lt;td headers='pdef'&gt;"&amp;O120&amp;"&lt;/td&gt;&lt;td headers='mdef'&gt;"&amp;P120&amp;"&lt;/td&gt;&lt;td headers='dex'&gt;"&amp;Q120&amp;"&lt;/td&gt;&lt;td headers='agi'&gt;"&amp;R120&amp;"&lt;/td&gt;&lt;td headers='luck'&gt;"&amp;S120&amp;"&lt;/td&gt;&lt;td headers='aType'&gt;"&amp;T120&amp;IF(V120="","","&lt;br /&gt;"&amp;V120)&amp; "&lt;/td&gt;&lt;td headers='a.bonus'&gt;"&amp;U120&amp;IF(W120="","","&lt;br /&gt;"&amp;W120)&amp;"&lt;/td&gt;&lt;td headers='special'&gt;"&amp;Y120&amp;IF(AA120="","","&lt;br /&gt;"&amp;AA120)&amp;"&lt;/td&gt;&lt;td headers='sp.bonus'&gt;"&amp;Z120&amp;IF(AB120="","","&lt;br /&gt;"&amp;AB120)&amp;"&lt;/td&gt;&lt;td headers='others'&gt;"&amp;AC120&amp;"&lt;/td&gt;&lt;td headers='sinA'&gt;"&amp;AD120&amp;"&lt;/td&gt;&lt;td headers='sinB'&gt;"&amp;AE120&amp;"&lt;/td&gt;&lt;td headers='sinC'&gt;"&amp;AF120&amp;"&lt;/td&gt;&lt;td headers='sinD'&gt;"&amp;AG120&amp;"&lt;/td&gt;&lt;td headers='sinE'&gt;"&amp;AH120&amp;"&lt;/td&gt;&lt;td headers='sinF'&gt;"&amp;AI120&amp;"&lt;/td&gt;&lt;td headers='sinG'&gt;"&amp;AJ120&amp;"&lt;/td&gt;&lt;/tr&gt;"</f>
        <v>&lt;tr class='mmt ltd'&gt;&lt;td headers='icon'&gt;&lt;a href='https://www.alchemistcodedb.com/jp/card/ts-lost-achad-02'&gt;&lt;img src='resources/TS_LOST_ACHAD_02.png' title='戒めなき青に包まれて' /&gt;&lt;/a&gt;&lt;/td&gt;&lt;td headers='name'&gt;戒めなき青に包まれて&lt;/td&gt;&lt;td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class='groupName'&gt;十戒衆&lt;/span&gt;&lt;img class='groupLogo' src='resources/ui/subgroup_jikkaisyu.png' title='十戒衆' /&gt;&lt;/td&gt;&lt;td headers='score' id='m118'&gt;90&lt;/td&gt;&lt;td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headers='others'&gt;MP上限+10%, 範囲耐性+10&lt;/td&gt;&lt;td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O120" s="30" t="str">
        <f t="shared" si="10"/>
        <v>document.getElementById('m118').innerHTML = (b0*50+b1*50) + (s0*40+s6*20+s7*40);</v>
      </c>
      <c r="AP120" s="34" t="str">
        <f t="shared" si="11"/>
        <v>m118</v>
      </c>
      <c r="AQ120" s="6" t="str">
        <f>IF(T120="","",VLOOKUP(T120,List!N$2:O$7,2,FALSE)&amp;"*"&amp;U120&amp;IF(V120="","","+"&amp;VLOOKUP(V120,List!N$2:O$7,2,FALSE)&amp;"*"&amp;W120&amp;"-"&amp;VLOOKUP(T120,List!N$2:O$7,2,FALSE)&amp;"*"&amp;VLOOKUP(V120,List!N$2:O$7,2,FALSE)&amp;"*"&amp;MIN(U120,W120)))&amp;IF(Y120="","",IF(T120="","","+")&amp;VLOOKUP(Y120,List!P$2:Q$14,2,FALSE)&amp;"*"&amp;Z120&amp;IF(AA120="","","+"&amp;VLOOKUP(AA120,List!P$2:Q$13,2,FALSE)))</f>
        <v/>
      </c>
    </row>
    <row r="121" spans="1:43" s="3" customFormat="1" ht="37.200000000000003" customHeight="1" x14ac:dyDescent="0.3">
      <c r="A121" s="3" t="s">
        <v>177</v>
      </c>
      <c r="C121" s="6" t="s">
        <v>178</v>
      </c>
      <c r="D121" s="3">
        <v>5</v>
      </c>
      <c r="E121" s="3" t="s">
        <v>39</v>
      </c>
      <c r="F121" s="6"/>
      <c r="G121" s="16" t="s">
        <v>173</v>
      </c>
      <c r="H121" s="8" t="s">
        <v>174</v>
      </c>
      <c r="I121" s="8"/>
      <c r="J121" s="4">
        <f t="shared" si="6"/>
        <v>70</v>
      </c>
      <c r="K121" s="2">
        <v>60</v>
      </c>
      <c r="L121" s="2">
        <v>20</v>
      </c>
      <c r="M121" s="2"/>
      <c r="N121" s="2">
        <f t="shared" si="7"/>
        <v>20</v>
      </c>
      <c r="O121" s="2"/>
      <c r="P121" s="2"/>
      <c r="Q121" s="2"/>
      <c r="R121" s="2"/>
      <c r="S121" s="7"/>
      <c r="T121" s="5" t="s">
        <v>16</v>
      </c>
      <c r="U121" s="3">
        <v>20</v>
      </c>
      <c r="V121" s="5"/>
      <c r="X121" s="3">
        <f t="shared" si="9"/>
        <v>20</v>
      </c>
      <c r="Z121" s="8"/>
      <c r="AB121" s="4"/>
      <c r="AC121" s="5"/>
      <c r="AF121" s="3">
        <v>30</v>
      </c>
      <c r="AJ121" s="3">
        <v>30</v>
      </c>
      <c r="AK121" s="4">
        <f t="shared" si="12"/>
        <v>30</v>
      </c>
      <c r="AM121" s="22"/>
      <c r="AN121" s="30" t="str">
        <f>"&lt;tr class='mmt"&amp;IF(E121="活動"," ev",IF(E121="限定"," ltd",""))&amp;IF(H121=""," groupless'","'")&amp;"&gt;&lt;td headers='icon'&gt;&lt;a href='https://www.alchemistcodedb.com/jp/card/"&amp;SUBSTITUTE(SUBSTITUTE(LOWER(A121),"_","-"),".png","")&amp;"'&gt;&lt;img src='resources/"&amp;A121&amp;"' title='"&amp;C121&amp;"' /&gt;&lt;/a&gt;&lt;/td&gt;&lt;td headers='name'&gt;"&amp;C121&amp;"&lt;/td&gt;&lt;td headers='rank'&gt;"&amp;D121&amp;"&lt;/td&gt;&lt;td headers='remark'&gt;"&amp;IF(E121="活動","&lt;span class='event'&gt;活動&lt;/span&gt;",IF(E121="限定","&lt;span class='limited'&gt;限定&lt;/span&gt;",""))&amp;"&lt;/td&gt;&lt;td headers='origin'&gt;&lt;span class='originName'&gt;"&amp;SUBSTITUTE(G121,CHAR(10),"&lt;br /&gt;")&amp;"&lt;/span&gt;&lt;img class='originLogo' src='resources/ui/"&amp;VLOOKUP(G121,List!F:H,2,FALSE)&amp;"'title='"&amp;SUBSTITUTE(G121,CHAR(10)," ")&amp;"' /&gt;&lt;/td&gt;&lt;td headers='group'&gt;"&amp;IF(H121="","","&lt;span class='groupName'&gt;"&amp;SUBSTITUTE(H121,CHAR(10)," ")&amp;IF(I121="","","&lt;br /&gt;"&amp;SUBSTITUTE(I121,CHAR(10)," "))&amp;"&lt;/span&gt;&lt;img class='groupLogo' src='resources/ui/"&amp;VLOOKUP(H121,List!K:L,2,FALSE)&amp;"' title='"&amp;SUBSTITUTE(H121,CHAR(10)," ")&amp;"' /&gt;")&amp;IF(I121="","","&lt;img class='groupLogo' src='resources/ui/"&amp;VLOOKUP(I121,List!K:L,2,FALSE)&amp;"' title='"&amp;SUBSTITUTE(I121,CHAR(10)," ")&amp;"' /&gt;")&amp;"&lt;/td&gt;&lt;td headers='score' id='"&amp;AP121&amp;"'&gt;"&amp;J121&amp;"&lt;/td&gt;&lt;td headers='HP'&gt;"&amp;K121&amp;"&lt;/td&gt;&lt;td headers='patk'&gt;"&amp;L121&amp;"&lt;/td&gt;&lt;td headers='matk'&gt;"&amp;M121&amp;"&lt;/td&gt;&lt;td headers='pdef'&gt;"&amp;O121&amp;"&lt;/td&gt;&lt;td headers='mdef'&gt;"&amp;P121&amp;"&lt;/td&gt;&lt;td headers='dex'&gt;"&amp;Q121&amp;"&lt;/td&gt;&lt;td headers='agi'&gt;"&amp;R121&amp;"&lt;/td&gt;&lt;td headers='luck'&gt;"&amp;S121&amp;"&lt;/td&gt;&lt;td headers='aType'&gt;"&amp;T121&amp;IF(V121="","","&lt;br /&gt;"&amp;V121)&amp; "&lt;/td&gt;&lt;td headers='a.bonus'&gt;"&amp;U121&amp;IF(W121="","","&lt;br /&gt;"&amp;W121)&amp;"&lt;/td&gt;&lt;td headers='special'&gt;"&amp;Y121&amp;IF(AA121="","","&lt;br /&gt;"&amp;AA121)&amp;"&lt;/td&gt;&lt;td headers='sp.bonus'&gt;"&amp;Z121&amp;IF(AB121="","","&lt;br /&gt;"&amp;AB121)&amp;"&lt;/td&gt;&lt;td headers='others'&gt;"&amp;AC121&amp;"&lt;/td&gt;&lt;td headers='sinA'&gt;"&amp;AD121&amp;"&lt;/td&gt;&lt;td headers='sinB'&gt;"&amp;AE121&amp;"&lt;/td&gt;&lt;td headers='sinC'&gt;"&amp;AF121&amp;"&lt;/td&gt;&lt;td headers='sinD'&gt;"&amp;AG121&amp;"&lt;/td&gt;&lt;td headers='sinE'&gt;"&amp;AH121&amp;"&lt;/td&gt;&lt;td headers='sinF'&gt;"&amp;AI121&amp;"&lt;/td&gt;&lt;td headers='sinG'&gt;"&amp;AJ121&amp;"&lt;/td&gt;&lt;/tr&gt;"</f>
        <v>&lt;tr class='mmt ltd'&gt;&lt;td headers='icon'&gt;&lt;a href='https://www.alchemistcodedb.com/jp/card/ts-lost-achad-03'&gt;&lt;img src='resources/TS_LOST_ACHAD_03.png' title='ひとり、じゃなくて' /&gt;&lt;/a&gt;&lt;/td&gt;&lt;td headers='name'&gt;ひとり、じゃなくて&lt;/td&gt;&lt;td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class='groupName'&gt;十戒衆&lt;/span&gt;&lt;img class='groupLogo' src='resources/ui/subgroup_jikkaisyu.png' title='十戒衆' /&gt;&lt;/td&gt;&lt;td headers='score' id='m119'&gt;70&lt;/td&gt;&lt;td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O121" s="30" t="str">
        <f t="shared" si="10"/>
        <v>document.getElementById('m119').innerHTML = (b0*20+b1*20) + (s0*30+s3*30+s7*30)+ (ex03*20);</v>
      </c>
      <c r="AP121" s="34" t="str">
        <f t="shared" si="11"/>
        <v>m119</v>
      </c>
      <c r="AQ121" s="6" t="str">
        <f>IF(T121="","",VLOOKUP(T121,List!N$2:O$7,2,FALSE)&amp;"*"&amp;U121&amp;IF(V121="","","+"&amp;VLOOKUP(V121,List!N$2:O$7,2,FALSE)&amp;"*"&amp;W121&amp;"-"&amp;VLOOKUP(T121,List!N$2:O$7,2,FALSE)&amp;"*"&amp;VLOOKUP(V121,List!N$2:O$7,2,FALSE)&amp;"*"&amp;MIN(U121,W121)))&amp;IF(Y121="","",IF(T121="","","+")&amp;VLOOKUP(Y121,List!P$2:Q$14,2,FALSE)&amp;"*"&amp;Z121&amp;IF(AA121="","","+"&amp;VLOOKUP(AA121,List!P$2:Q$13,2,FALSE)))</f>
        <v>ex03*20</v>
      </c>
    </row>
    <row r="122" spans="1:43" s="3" customFormat="1" ht="37.200000000000003" customHeight="1" x14ac:dyDescent="0.3">
      <c r="A122" s="3" t="s">
        <v>729</v>
      </c>
      <c r="C122" s="6" t="s">
        <v>736</v>
      </c>
      <c r="D122" s="3">
        <v>5</v>
      </c>
      <c r="F122" s="6"/>
      <c r="G122" s="16" t="s">
        <v>173</v>
      </c>
      <c r="H122" s="8" t="s">
        <v>174</v>
      </c>
      <c r="I122" s="8"/>
      <c r="J122" s="4">
        <f t="shared" si="6"/>
        <v>80</v>
      </c>
      <c r="K122" s="2">
        <v>40</v>
      </c>
      <c r="L122" s="2">
        <v>20</v>
      </c>
      <c r="M122" s="2"/>
      <c r="N122" s="2">
        <f t="shared" si="7"/>
        <v>20</v>
      </c>
      <c r="O122" s="2">
        <v>20</v>
      </c>
      <c r="P122" s="2"/>
      <c r="Q122" s="2"/>
      <c r="R122" s="2"/>
      <c r="S122" s="7"/>
      <c r="T122" s="5"/>
      <c r="V122" s="5"/>
      <c r="X122" s="3">
        <f t="shared" si="9"/>
        <v>0</v>
      </c>
      <c r="Y122" s="3" t="s">
        <v>21</v>
      </c>
      <c r="Z122" s="8">
        <v>20</v>
      </c>
      <c r="AB122" s="4"/>
      <c r="AC122" s="5"/>
      <c r="AI122" s="3">
        <v>20</v>
      </c>
      <c r="AJ122" s="3">
        <v>40</v>
      </c>
      <c r="AK122" s="4">
        <f t="shared" si="12"/>
        <v>40</v>
      </c>
      <c r="AM122" s="22"/>
      <c r="AN122" s="30" t="str">
        <f>"&lt;tr class='mmt"&amp;IF(E122="活動"," ev",IF(E122="限定"," ltd",""))&amp;IF(H122=""," groupless'","'")&amp;"&gt;&lt;td headers='icon'&gt;&lt;a href='https://www.alchemistcodedb.com/jp/card/"&amp;SUBSTITUTE(SUBSTITUTE(LOWER(A122),"_","-"),".png","")&amp;"'&gt;&lt;img src='resources/"&amp;A122&amp;"' title='"&amp;C122&amp;"' /&gt;&lt;/a&gt;&lt;/td&gt;&lt;td headers='name'&gt;"&amp;C122&amp;"&lt;/td&gt;&lt;td headers='rank'&gt;"&amp;D122&amp;"&lt;/td&gt;&lt;td headers='remark'&gt;"&amp;IF(E122="活動","&lt;span class='event'&gt;活動&lt;/span&gt;",IF(E122="限定","&lt;span class='limited'&gt;限定&lt;/span&gt;",""))&amp;"&lt;/td&gt;&lt;td headers='origin'&gt;&lt;span class='originName'&gt;"&amp;SUBSTITUTE(G122,CHAR(10),"&lt;br /&gt;")&amp;"&lt;/span&gt;&lt;img class='originLogo' src='resources/ui/"&amp;VLOOKUP(G122,List!F:H,2,FALSE)&amp;"'title='"&amp;SUBSTITUTE(G122,CHAR(10)," ")&amp;"' /&gt;&lt;/td&gt;&lt;td headers='group'&gt;"&amp;IF(H122="","","&lt;span class='groupName'&gt;"&amp;SUBSTITUTE(H122,CHAR(10)," ")&amp;IF(I122="","","&lt;br /&gt;"&amp;SUBSTITUTE(I122,CHAR(10)," "))&amp;"&lt;/span&gt;&lt;img class='groupLogo' src='resources/ui/"&amp;VLOOKUP(H122,List!K:L,2,FALSE)&amp;"' title='"&amp;SUBSTITUTE(H122,CHAR(10)," ")&amp;"' /&gt;")&amp;IF(I122="","","&lt;img class='groupLogo' src='resources/ui/"&amp;VLOOKUP(I122,List!K:L,2,FALSE)&amp;"' title='"&amp;SUBSTITUTE(I122,CHAR(10)," ")&amp;"' /&gt;")&amp;"&lt;/td&gt;&lt;td headers='score' id='"&amp;AP122&amp;"'&gt;"&amp;J122&amp;"&lt;/td&gt;&lt;td headers='HP'&gt;"&amp;K122&amp;"&lt;/td&gt;&lt;td headers='patk'&gt;"&amp;L122&amp;"&lt;/td&gt;&lt;td headers='matk'&gt;"&amp;M122&amp;"&lt;/td&gt;&lt;td headers='pdef'&gt;"&amp;O122&amp;"&lt;/td&gt;&lt;td headers='mdef'&gt;"&amp;P122&amp;"&lt;/td&gt;&lt;td headers='dex'&gt;"&amp;Q122&amp;"&lt;/td&gt;&lt;td headers='agi'&gt;"&amp;R122&amp;"&lt;/td&gt;&lt;td headers='luck'&gt;"&amp;S122&amp;"&lt;/td&gt;&lt;td headers='aType'&gt;"&amp;T122&amp;IF(V122="","","&lt;br /&gt;"&amp;V122)&amp; "&lt;/td&gt;&lt;td headers='a.bonus'&gt;"&amp;U122&amp;IF(W122="","","&lt;br /&gt;"&amp;W122)&amp;"&lt;/td&gt;&lt;td headers='special'&gt;"&amp;Y122&amp;IF(AA122="","","&lt;br /&gt;"&amp;AA122)&amp;"&lt;/td&gt;&lt;td headers='sp.bonus'&gt;"&amp;Z122&amp;IF(AB122="","","&lt;br /&gt;"&amp;AB122)&amp;"&lt;/td&gt;&lt;td headers='others'&gt;"&amp;AC122&amp;"&lt;/td&gt;&lt;td headers='sinA'&gt;"&amp;AD122&amp;"&lt;/td&gt;&lt;td headers='sinB'&gt;"&amp;AE122&amp;"&lt;/td&gt;&lt;td headers='sinC'&gt;"&amp;AF122&amp;"&lt;/td&gt;&lt;td headers='sinD'&gt;"&amp;AG122&amp;"&lt;/td&gt;&lt;td headers='sinE'&gt;"&amp;AH122&amp;"&lt;/td&gt;&lt;td headers='sinF'&gt;"&amp;AI122&amp;"&lt;/td&gt;&lt;td headers='sinG'&gt;"&amp;AJ122&amp;"&lt;/td&gt;&lt;/tr&gt;"</f>
        <v>&lt;tr class='mmt'&gt;&lt;td headers='icon'&gt;&lt;a href='https://www.alchemistcodedb.com/jp/card/ts-lost-achad-04'&gt;&lt;img src='resources/TS_LOST_ACHAD_04.png' title='人造乙女に流れる血' /&gt;&lt;/a&gt;&lt;/td&gt;&lt;td headers='name'&gt;人造乙女に流れる血&lt;/td&gt;&lt;td headers='rank'&gt;5&lt;/td&gt;&lt;td headers='remark'&gt;&lt;/td&gt;&lt;td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class='groupName'&gt;十戒衆&lt;/span&gt;&lt;img class='groupLogo' src='resources/ui/subgroup_jikkaisyu.png' title='十戒衆' /&gt;&lt;/td&gt;&lt;td headers='score' id='m120'&gt;80&lt;/td&gt;&lt;td headers='HP'&gt;40&lt;/td&gt;&lt;td headers='patk'&gt;20&lt;/td&gt;&lt;td headers='matk'&gt;&lt;/td&gt;&lt;td headers='pdef'&gt;20&lt;/td&gt;&lt;td headers='mdef'&gt;&lt;/td&gt;&lt;td headers='dex'&gt;&lt;/td&gt;&lt;td headers='agi'&gt;&lt;/td&gt;&lt;td headers='luck'&gt;&lt;/td&gt;&lt;td headers='aType'&gt;&lt;/td&gt;&lt;td headers='a.bonus'&gt;&lt;/td&gt;&lt;td headers='special'&gt;範囲&lt;/td&gt;&lt;td headers='sp.bonus'&gt;20&lt;/td&gt;&lt;td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O122" s="30" t="str">
        <f t="shared" si="10"/>
        <v>document.getElementById('m120').innerHTML = (b0*20+b1*20) + (s0*40+s6*20+s7*40)+ (ex13*20);</v>
      </c>
      <c r="AP122" s="34" t="str">
        <f t="shared" si="11"/>
        <v>m120</v>
      </c>
      <c r="AQ122" s="6" t="str">
        <f>IF(T122="","",VLOOKUP(T122,List!N$2:O$7,2,FALSE)&amp;"*"&amp;U122&amp;IF(V122="","","+"&amp;VLOOKUP(V122,List!N$2:O$7,2,FALSE)&amp;"*"&amp;W122&amp;"-"&amp;VLOOKUP(T122,List!N$2:O$7,2,FALSE)&amp;"*"&amp;VLOOKUP(V122,List!N$2:O$7,2,FALSE)&amp;"*"&amp;MIN(U122,W122)))&amp;IF(Y122="","",IF(T122="","","+")&amp;VLOOKUP(Y122,List!P$2:Q$14,2,FALSE)&amp;"*"&amp;Z122&amp;IF(AA122="","","+"&amp;VLOOKUP(AA122,List!P$2:Q$13,2,FALSE)))</f>
        <v>ex13*20</v>
      </c>
    </row>
    <row r="123" spans="1:43" s="3" customFormat="1" ht="37.200000000000003" customHeight="1" x14ac:dyDescent="0.3">
      <c r="A123" s="3" t="s">
        <v>179</v>
      </c>
      <c r="C123" s="6" t="s">
        <v>180</v>
      </c>
      <c r="D123" s="3">
        <v>5</v>
      </c>
      <c r="F123" s="6"/>
      <c r="G123" s="16" t="s">
        <v>173</v>
      </c>
      <c r="H123" s="8" t="s">
        <v>174</v>
      </c>
      <c r="I123" s="8"/>
      <c r="J123" s="4">
        <f t="shared" si="6"/>
        <v>90</v>
      </c>
      <c r="K123" s="2">
        <v>50</v>
      </c>
      <c r="L123" s="2"/>
      <c r="M123" s="2">
        <v>20</v>
      </c>
      <c r="N123" s="2">
        <f t="shared" si="7"/>
        <v>20</v>
      </c>
      <c r="O123" s="2"/>
      <c r="P123" s="2"/>
      <c r="Q123" s="2"/>
      <c r="R123" s="2"/>
      <c r="S123" s="7"/>
      <c r="T123" s="3" t="s">
        <v>14</v>
      </c>
      <c r="U123" s="3">
        <v>30</v>
      </c>
      <c r="X123" s="3">
        <f t="shared" si="9"/>
        <v>30</v>
      </c>
      <c r="Z123" s="8"/>
      <c r="AB123" s="4"/>
      <c r="AC123" s="5"/>
      <c r="AI123" s="3">
        <v>20</v>
      </c>
      <c r="AJ123" s="3">
        <v>40</v>
      </c>
      <c r="AK123" s="4">
        <f t="shared" si="12"/>
        <v>40</v>
      </c>
      <c r="AM123" s="22"/>
      <c r="AN123" s="30" t="str">
        <f>"&lt;tr class='mmt"&amp;IF(E123="活動"," ev",IF(E123="限定"," ltd",""))&amp;IF(H123=""," groupless'","'")&amp;"&gt;&lt;td headers='icon'&gt;&lt;a href='https://www.alchemistcodedb.com/jp/card/"&amp;SUBSTITUTE(SUBSTITUTE(LOWER(A123),"_","-"),".png","")&amp;"'&gt;&lt;img src='resources/"&amp;A123&amp;"' title='"&amp;C123&amp;"' /&gt;&lt;/a&gt;&lt;/td&gt;&lt;td headers='name'&gt;"&amp;C123&amp;"&lt;/td&gt;&lt;td headers='rank'&gt;"&amp;D123&amp;"&lt;/td&gt;&lt;td headers='remark'&gt;"&amp;IF(E123="活動","&lt;span class='event'&gt;活動&lt;/span&gt;",IF(E123="限定","&lt;span class='limited'&gt;限定&lt;/span&gt;",""))&amp;"&lt;/td&gt;&lt;td headers='origin'&gt;&lt;span class='originName'&gt;"&amp;SUBSTITUTE(G123,CHAR(10),"&lt;br /&gt;")&amp;"&lt;/span&gt;&lt;img class='originLogo' src='resources/ui/"&amp;VLOOKUP(G123,List!F:H,2,FALSE)&amp;"'title='"&amp;SUBSTITUTE(G123,CHAR(10)," ")&amp;"' /&gt;&lt;/td&gt;&lt;td headers='group'&gt;"&amp;IF(H123="","","&lt;span class='groupName'&gt;"&amp;SUBSTITUTE(H123,CHAR(10)," ")&amp;IF(I123="","","&lt;br /&gt;"&amp;SUBSTITUTE(I123,CHAR(10)," "))&amp;"&lt;/span&gt;&lt;img class='groupLogo' src='resources/ui/"&amp;VLOOKUP(H123,List!K:L,2,FALSE)&amp;"' title='"&amp;SUBSTITUTE(H123,CHAR(10)," ")&amp;"' /&gt;")&amp;IF(I123="","","&lt;img class='groupLogo' src='resources/ui/"&amp;VLOOKUP(I123,List!K:L,2,FALSE)&amp;"' title='"&amp;SUBSTITUTE(I123,CHAR(10)," ")&amp;"' /&gt;")&amp;"&lt;/td&gt;&lt;td headers='score' id='"&amp;AP123&amp;"'&gt;"&amp;J123&amp;"&lt;/td&gt;&lt;td headers='HP'&gt;"&amp;K123&amp;"&lt;/td&gt;&lt;td headers='patk'&gt;"&amp;L123&amp;"&lt;/td&gt;&lt;td headers='matk'&gt;"&amp;M123&amp;"&lt;/td&gt;&lt;td headers='pdef'&gt;"&amp;O123&amp;"&lt;/td&gt;&lt;td headers='mdef'&gt;"&amp;P123&amp;"&lt;/td&gt;&lt;td headers='dex'&gt;"&amp;Q123&amp;"&lt;/td&gt;&lt;td headers='agi'&gt;"&amp;R123&amp;"&lt;/td&gt;&lt;td headers='luck'&gt;"&amp;S123&amp;"&lt;/td&gt;&lt;td headers='aType'&gt;"&amp;T123&amp;IF(V123="","","&lt;br /&gt;"&amp;V123)&amp; "&lt;/td&gt;&lt;td headers='a.bonus'&gt;"&amp;U123&amp;IF(W123="","","&lt;br /&gt;"&amp;W123)&amp;"&lt;/td&gt;&lt;td headers='special'&gt;"&amp;Y123&amp;IF(AA123="","","&lt;br /&gt;"&amp;AA123)&amp;"&lt;/td&gt;&lt;td headers='sp.bonus'&gt;"&amp;Z123&amp;IF(AB123="","","&lt;br /&gt;"&amp;AB123)&amp;"&lt;/td&gt;&lt;td headers='others'&gt;"&amp;AC123&amp;"&lt;/td&gt;&lt;td headers='sinA'&gt;"&amp;AD123&amp;"&lt;/td&gt;&lt;td headers='sinB'&gt;"&amp;AE123&amp;"&lt;/td&gt;&lt;td headers='sinC'&gt;"&amp;AF123&amp;"&lt;/td&gt;&lt;td headers='sinD'&gt;"&amp;AG123&amp;"&lt;/td&gt;&lt;td headers='sinE'&gt;"&amp;AH123&amp;"&lt;/td&gt;&lt;td headers='sinF'&gt;"&amp;AI123&amp;"&lt;/td&gt;&lt;td headers='sinG'&gt;"&amp;AJ123&amp;"&lt;/td&gt;&lt;/tr&gt;"</f>
        <v>&lt;tr class='mmt'&gt;&lt;td headers='icon'&gt;&lt;a href='https://www.alchemistcodedb.com/jp/card/ts-lost-drei-01'&gt;&lt;img src='resources/TS_LOST_DREI_01.png' title='剪定、収穫、その開花' /&gt;&lt;/a&gt;&lt;/td&gt;&lt;td headers='name'&gt;剪定、収穫、その開花&lt;/td&gt;&lt;td headers='rank'&gt;5&lt;/td&gt;&lt;td headers='remark'&gt;&lt;/td&gt;&lt;td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class='groupName'&gt;十戒衆&lt;/span&gt;&lt;img class='groupLogo' src='resources/ui/subgroup_jikkaisyu.png' title='十戒衆' /&gt;&lt;/td&gt;&lt;td headers='score' id='m121'&gt;90&lt;/td&gt;&lt;td headers='HP'&gt;50&lt;/td&gt;&lt;td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O123" s="30" t="str">
        <f t="shared" si="10"/>
        <v>document.getElementById('m121').innerHTML = (b0*20) + (s0*40+s6*20+s7*40)+ (ex01*30);</v>
      </c>
      <c r="AP123" s="34" t="str">
        <f t="shared" si="11"/>
        <v>m121</v>
      </c>
      <c r="AQ123" s="6" t="str">
        <f>IF(T123="","",VLOOKUP(T123,List!N$2:O$7,2,FALSE)&amp;"*"&amp;U123&amp;IF(V123="","","+"&amp;VLOOKUP(V123,List!N$2:O$7,2,FALSE)&amp;"*"&amp;W123&amp;"-"&amp;VLOOKUP(T123,List!N$2:O$7,2,FALSE)&amp;"*"&amp;VLOOKUP(V123,List!N$2:O$7,2,FALSE)&amp;"*"&amp;MIN(U123,W123)))&amp;IF(Y123="","",IF(T123="","","+")&amp;VLOOKUP(Y123,List!P$2:Q$14,2,FALSE)&amp;"*"&amp;Z123&amp;IF(AA123="","","+"&amp;VLOOKUP(AA123,List!P$2:Q$13,2,FALSE)))</f>
        <v>ex01*30</v>
      </c>
    </row>
    <row r="124" spans="1:43" s="3" customFormat="1" ht="37.200000000000003" customHeight="1" x14ac:dyDescent="0.3">
      <c r="A124" s="3" t="s">
        <v>493</v>
      </c>
      <c r="C124" s="6" t="s">
        <v>494</v>
      </c>
      <c r="D124" s="3">
        <v>5</v>
      </c>
      <c r="E124" s="3" t="s">
        <v>39</v>
      </c>
      <c r="F124" s="6"/>
      <c r="G124" s="16" t="s">
        <v>173</v>
      </c>
      <c r="H124" s="8" t="s">
        <v>174</v>
      </c>
      <c r="I124" s="8"/>
      <c r="J124" s="4">
        <f t="shared" si="6"/>
        <v>100</v>
      </c>
      <c r="K124" s="2">
        <v>30</v>
      </c>
      <c r="L124" s="2"/>
      <c r="M124" s="2"/>
      <c r="N124" s="2">
        <f t="shared" si="7"/>
        <v>0</v>
      </c>
      <c r="O124" s="2"/>
      <c r="P124" s="2"/>
      <c r="Q124" s="2"/>
      <c r="R124" s="2"/>
      <c r="S124" s="7"/>
      <c r="T124" s="3" t="s">
        <v>14</v>
      </c>
      <c r="U124" s="3">
        <v>40</v>
      </c>
      <c r="X124" s="3">
        <f t="shared" si="9"/>
        <v>40</v>
      </c>
      <c r="Y124" s="3" t="s">
        <v>20</v>
      </c>
      <c r="Z124" s="8">
        <v>20</v>
      </c>
      <c r="AB124" s="4"/>
      <c r="AC124" s="5" t="s">
        <v>495</v>
      </c>
      <c r="AI124" s="3">
        <v>20</v>
      </c>
      <c r="AJ124" s="3">
        <v>40</v>
      </c>
      <c r="AK124" s="4">
        <f t="shared" si="12"/>
        <v>40</v>
      </c>
      <c r="AM124" s="22"/>
      <c r="AN124" s="30" t="str">
        <f>"&lt;tr class='mmt"&amp;IF(E124="活動"," ev",IF(E124="限定"," ltd",""))&amp;IF(H124=""," groupless'","'")&amp;"&gt;&lt;td headers='icon'&gt;&lt;a href='https://www.alchemistcodedb.com/jp/card/"&amp;SUBSTITUTE(SUBSTITUTE(LOWER(A124),"_","-"),".png","")&amp;"'&gt;&lt;img src='resources/"&amp;A124&amp;"' title='"&amp;C124&amp;"' /&gt;&lt;/a&gt;&lt;/td&gt;&lt;td headers='name'&gt;"&amp;C124&amp;"&lt;/td&gt;&lt;td headers='rank'&gt;"&amp;D124&amp;"&lt;/td&gt;&lt;td headers='remark'&gt;"&amp;IF(E124="活動","&lt;span class='event'&gt;活動&lt;/span&gt;",IF(E124="限定","&lt;span class='limited'&gt;限定&lt;/span&gt;",""))&amp;"&lt;/td&gt;&lt;td headers='origin'&gt;&lt;span class='originName'&gt;"&amp;SUBSTITUTE(G124,CHAR(10),"&lt;br /&gt;")&amp;"&lt;/span&gt;&lt;img class='originLogo' src='resources/ui/"&amp;VLOOKUP(G124,List!F:H,2,FALSE)&amp;"'title='"&amp;SUBSTITUTE(G124,CHAR(10)," ")&amp;"' /&gt;&lt;/td&gt;&lt;td headers='group'&gt;"&amp;IF(H124="","","&lt;span class='groupName'&gt;"&amp;SUBSTITUTE(H124,CHAR(10)," ")&amp;IF(I124="","","&lt;br /&gt;"&amp;SUBSTITUTE(I124,CHAR(10)," "))&amp;"&lt;/span&gt;&lt;img class='groupLogo' src='resources/ui/"&amp;VLOOKUP(H124,List!K:L,2,FALSE)&amp;"' title='"&amp;SUBSTITUTE(H124,CHAR(10)," ")&amp;"' /&gt;")&amp;IF(I124="","","&lt;img class='groupLogo' src='resources/ui/"&amp;VLOOKUP(I124,List!K:L,2,FALSE)&amp;"' title='"&amp;SUBSTITUTE(I124,CHAR(10)," ")&amp;"' /&gt;")&amp;"&lt;/td&gt;&lt;td headers='score' id='"&amp;AP124&amp;"'&gt;"&amp;J124&amp;"&lt;/td&gt;&lt;td headers='HP'&gt;"&amp;K124&amp;"&lt;/td&gt;&lt;td headers='patk'&gt;"&amp;L124&amp;"&lt;/td&gt;&lt;td headers='matk'&gt;"&amp;M124&amp;"&lt;/td&gt;&lt;td headers='pdef'&gt;"&amp;O124&amp;"&lt;/td&gt;&lt;td headers='mdef'&gt;"&amp;P124&amp;"&lt;/td&gt;&lt;td headers='dex'&gt;"&amp;Q124&amp;"&lt;/td&gt;&lt;td headers='agi'&gt;"&amp;R124&amp;"&lt;/td&gt;&lt;td headers='luck'&gt;"&amp;S124&amp;"&lt;/td&gt;&lt;td headers='aType'&gt;"&amp;T124&amp;IF(V124="","","&lt;br /&gt;"&amp;V124)&amp; "&lt;/td&gt;&lt;td headers='a.bonus'&gt;"&amp;U124&amp;IF(W124="","","&lt;br /&gt;"&amp;W124)&amp;"&lt;/td&gt;&lt;td headers='special'&gt;"&amp;Y124&amp;IF(AA124="","","&lt;br /&gt;"&amp;AA124)&amp;"&lt;/td&gt;&lt;td headers='sp.bonus'&gt;"&amp;Z124&amp;IF(AB124="","","&lt;br /&gt;"&amp;AB124)&amp;"&lt;/td&gt;&lt;td headers='others'&gt;"&amp;AC124&amp;"&lt;/td&gt;&lt;td headers='sinA'&gt;"&amp;AD124&amp;"&lt;/td&gt;&lt;td headers='sinB'&gt;"&amp;AE124&amp;"&lt;/td&gt;&lt;td headers='sinC'&gt;"&amp;AF124&amp;"&lt;/td&gt;&lt;td headers='sinD'&gt;"&amp;AG124&amp;"&lt;/td&gt;&lt;td headers='sinE'&gt;"&amp;AH124&amp;"&lt;/td&gt;&lt;td headers='sinF'&gt;"&amp;AI124&amp;"&lt;/td&gt;&lt;td headers='sinG'&gt;"&amp;AJ124&amp;"&lt;/td&gt;&lt;/tr&gt;"</f>
        <v>&lt;tr class='mmt ltd'&gt;&lt;td headers='icon'&gt;&lt;a href='https://www.alchemistcodedb.com/jp/card/ts-lost-einz-01'&gt;&lt;img src='resources/TS_LOST_EINZ_01.png' title='世界を壊す、先駆けに' /&gt;&lt;/a&gt;&lt;/td&gt;&lt;td headers='name'&gt;世界を壊す、先駆けに&lt;/td&gt;&lt;td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class='groupName'&gt;十戒衆&lt;/span&gt;&lt;img class='groupLogo' src='resources/ui/subgroup_jikkaisyu.png' title='十戒衆' /&gt;&lt;/td&gt;&lt;td headers='score' id='m122'&gt;100&lt;/td&gt;&lt;td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headers='a.bonus'&gt;40&lt;/td&gt;&lt;td headers='special'&gt;単体&lt;/td&gt;&lt;td headers='sp.bonus'&gt;20&lt;/td&gt;&lt;td headers='others'&gt;暴擊率+10&lt;/td&gt;&lt;td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O124" s="30" t="str">
        <f t="shared" si="10"/>
        <v>document.getElementById('m122').innerHTML = (b0*0) + (s0*40+s6*20+s7*40)+ (ex01*40+ex12*20);</v>
      </c>
      <c r="AP124" s="34" t="str">
        <f t="shared" si="11"/>
        <v>m122</v>
      </c>
      <c r="AQ124" s="6" t="str">
        <f>IF(T124="","",VLOOKUP(T124,List!N$2:O$7,2,FALSE)&amp;"*"&amp;U124&amp;IF(V124="","","+"&amp;VLOOKUP(V124,List!N$2:O$7,2,FALSE)&amp;"*"&amp;W124&amp;"-"&amp;VLOOKUP(T124,List!N$2:O$7,2,FALSE)&amp;"*"&amp;VLOOKUP(V124,List!N$2:O$7,2,FALSE)&amp;"*"&amp;MIN(U124,W124)))&amp;IF(Y124="","",IF(T124="","","+")&amp;VLOOKUP(Y124,List!P$2:Q$14,2,FALSE)&amp;"*"&amp;Z124&amp;IF(AA124="","","+"&amp;VLOOKUP(AA124,List!P$2:Q$13,2,FALSE)))</f>
        <v>ex01*40+ex12*20</v>
      </c>
    </row>
    <row r="125" spans="1:43" s="3" customFormat="1" ht="37.200000000000003" customHeight="1" x14ac:dyDescent="0.3">
      <c r="A125" s="3" t="s">
        <v>181</v>
      </c>
      <c r="C125" s="6" t="s">
        <v>182</v>
      </c>
      <c r="D125" s="3">
        <v>5</v>
      </c>
      <c r="F125" s="6"/>
      <c r="G125" s="16" t="s">
        <v>173</v>
      </c>
      <c r="H125" s="8" t="s">
        <v>174</v>
      </c>
      <c r="I125" s="8"/>
      <c r="J125" s="4">
        <f t="shared" si="6"/>
        <v>90</v>
      </c>
      <c r="K125" s="2">
        <v>30</v>
      </c>
      <c r="L125" s="2"/>
      <c r="M125" s="2">
        <v>30</v>
      </c>
      <c r="N125" s="2">
        <f t="shared" si="7"/>
        <v>30</v>
      </c>
      <c r="O125" s="2"/>
      <c r="P125" s="2"/>
      <c r="Q125" s="2"/>
      <c r="R125" s="2"/>
      <c r="S125" s="7"/>
      <c r="T125" s="3" t="s">
        <v>18</v>
      </c>
      <c r="U125" s="3">
        <v>20</v>
      </c>
      <c r="X125" s="3">
        <f t="shared" si="9"/>
        <v>20</v>
      </c>
      <c r="Z125" s="8"/>
      <c r="AB125" s="4"/>
      <c r="AC125" s="5" t="s">
        <v>481</v>
      </c>
      <c r="AF125" s="3">
        <v>20</v>
      </c>
      <c r="AJ125" s="3">
        <v>40</v>
      </c>
      <c r="AK125" s="4">
        <f t="shared" si="12"/>
        <v>40</v>
      </c>
      <c r="AM125" s="22"/>
      <c r="AN125" s="30" t="str">
        <f>"&lt;tr class='mmt"&amp;IF(E125="活動"," ev",IF(E125="限定"," ltd",""))&amp;IF(H125=""," groupless'","'")&amp;"&gt;&lt;td headers='icon'&gt;&lt;a href='https://www.alchemistcodedb.com/jp/card/"&amp;SUBSTITUTE(SUBSTITUTE(LOWER(A125),"_","-"),".png","")&amp;"'&gt;&lt;img src='resources/"&amp;A125&amp;"' title='"&amp;C125&amp;"' /&gt;&lt;/a&gt;&lt;/td&gt;&lt;td headers='name'&gt;"&amp;C125&amp;"&lt;/td&gt;&lt;td headers='rank'&gt;"&amp;D125&amp;"&lt;/td&gt;&lt;td headers='remark'&gt;"&amp;IF(E125="活動","&lt;span class='event'&gt;活動&lt;/span&gt;",IF(E125="限定","&lt;span class='limited'&gt;限定&lt;/span&gt;",""))&amp;"&lt;/td&gt;&lt;td headers='origin'&gt;&lt;span class='originName'&gt;"&amp;SUBSTITUTE(G125,CHAR(10),"&lt;br /&gt;")&amp;"&lt;/span&gt;&lt;img class='originLogo' src='resources/ui/"&amp;VLOOKUP(G125,List!F:H,2,FALSE)&amp;"'title='"&amp;SUBSTITUTE(G125,CHAR(10)," ")&amp;"' /&gt;&lt;/td&gt;&lt;td headers='group'&gt;"&amp;IF(H125="","","&lt;span class='groupName'&gt;"&amp;SUBSTITUTE(H125,CHAR(10)," ")&amp;IF(I125="","","&lt;br /&gt;"&amp;SUBSTITUTE(I125,CHAR(10)," "))&amp;"&lt;/span&gt;&lt;img class='groupLogo' src='resources/ui/"&amp;VLOOKUP(H125,List!K:L,2,FALSE)&amp;"' title='"&amp;SUBSTITUTE(H125,CHAR(10)," ")&amp;"' /&gt;")&amp;IF(I125="","","&lt;img class='groupLogo' src='resources/ui/"&amp;VLOOKUP(I125,List!K:L,2,FALSE)&amp;"' title='"&amp;SUBSTITUTE(I125,CHAR(10)," ")&amp;"' /&gt;")&amp;"&lt;/td&gt;&lt;td headers='score' id='"&amp;AP125&amp;"'&gt;"&amp;J125&amp;"&lt;/td&gt;&lt;td headers='HP'&gt;"&amp;K125&amp;"&lt;/td&gt;&lt;td headers='patk'&gt;"&amp;L125&amp;"&lt;/td&gt;&lt;td headers='matk'&gt;"&amp;M125&amp;"&lt;/td&gt;&lt;td headers='pdef'&gt;"&amp;O125&amp;"&lt;/td&gt;&lt;td headers='mdef'&gt;"&amp;P125&amp;"&lt;/td&gt;&lt;td headers='dex'&gt;"&amp;Q125&amp;"&lt;/td&gt;&lt;td headers='agi'&gt;"&amp;R125&amp;"&lt;/td&gt;&lt;td headers='luck'&gt;"&amp;S125&amp;"&lt;/td&gt;&lt;td headers='aType'&gt;"&amp;T125&amp;IF(V125="","","&lt;br /&gt;"&amp;V125)&amp; "&lt;/td&gt;&lt;td headers='a.bonus'&gt;"&amp;U125&amp;IF(W125="","","&lt;br /&gt;"&amp;W125)&amp;"&lt;/td&gt;&lt;td headers='special'&gt;"&amp;Y125&amp;IF(AA125="","","&lt;br /&gt;"&amp;AA125)&amp;"&lt;/td&gt;&lt;td headers='sp.bonus'&gt;"&amp;Z125&amp;IF(AB125="","","&lt;br /&gt;"&amp;AB125)&amp;"&lt;/td&gt;&lt;td headers='others'&gt;"&amp;AC125&amp;"&lt;/td&gt;&lt;td headers='sinA'&gt;"&amp;AD125&amp;"&lt;/td&gt;&lt;td headers='sinB'&gt;"&amp;AE125&amp;"&lt;/td&gt;&lt;td headers='sinC'&gt;"&amp;AF125&amp;"&lt;/td&gt;&lt;td headers='sinD'&gt;"&amp;AG125&amp;"&lt;/td&gt;&lt;td headers='sinE'&gt;"&amp;AH125&amp;"&lt;/td&gt;&lt;td headers='sinF'&gt;"&amp;AI125&amp;"&lt;/td&gt;&lt;td headers='sinG'&gt;"&amp;AJ125&amp;"&lt;/td&gt;&lt;/tr&gt;"</f>
        <v>&lt;tr class='mmt'&gt;&lt;td headers='icon'&gt;&lt;a href='https://www.alchemistcodedb.com/jp/card/ts-lost-fury-01'&gt;&lt;img src='resources/TS_LOST_FURY_01.png' title='理想の行き着いた果て' /&gt;&lt;/a&gt;&lt;/td&gt;&lt;td headers='name'&gt;理想の行き着いた果て&lt;/td&gt;&lt;td headers='rank'&gt;5&lt;/td&gt;&lt;td headers='remark'&gt;&lt;/td&gt;&lt;td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class='groupName'&gt;十戒衆&lt;/span&gt;&lt;img class='groupLogo' src='resources/ui/subgroup_jikkaisyu.png' title='十戒衆' /&gt;&lt;/td&gt;&lt;td headers='score' id='m123'&gt;90&lt;/td&gt;&lt;td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headers='aType'&gt;魔法&lt;/td&gt;&lt;td headers='a.bonus'&gt;20&lt;/td&gt;&lt;td headers='special'&gt;&lt;/td&gt;&lt;td headers='sp.bonus'&gt;&lt;/td&gt;&lt;td headers='others'&gt;射撃耐性+20&lt;/td&gt;&lt;td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O125" s="30" t="str">
        <f t="shared" si="10"/>
        <v>document.getElementById('m123').innerHTML = (b0*30) + (s0*40+s3*20+s7*40)+ (ex05*20);</v>
      </c>
      <c r="AP125" s="34" t="str">
        <f t="shared" si="11"/>
        <v>m123</v>
      </c>
      <c r="AQ125" s="6" t="str">
        <f>IF(T125="","",VLOOKUP(T125,List!N$2:O$7,2,FALSE)&amp;"*"&amp;U125&amp;IF(V125="","","+"&amp;VLOOKUP(V125,List!N$2:O$7,2,FALSE)&amp;"*"&amp;W125&amp;"-"&amp;VLOOKUP(T125,List!N$2:O$7,2,FALSE)&amp;"*"&amp;VLOOKUP(V125,List!N$2:O$7,2,FALSE)&amp;"*"&amp;MIN(U125,W125)))&amp;IF(Y125="","",IF(T125="","","+")&amp;VLOOKUP(Y125,List!P$2:Q$14,2,FALSE)&amp;"*"&amp;Z125&amp;IF(AA125="","","+"&amp;VLOOKUP(AA125,List!P$2:Q$13,2,FALSE)))</f>
        <v>ex05*20</v>
      </c>
    </row>
    <row r="126" spans="1:43" s="3" customFormat="1" ht="37.200000000000003" customHeight="1" x14ac:dyDescent="0.3">
      <c r="A126" s="3" t="s">
        <v>183</v>
      </c>
      <c r="C126" s="6" t="s">
        <v>184</v>
      </c>
      <c r="D126" s="3">
        <v>5</v>
      </c>
      <c r="F126" s="6"/>
      <c r="G126" s="16" t="s">
        <v>173</v>
      </c>
      <c r="H126" s="8" t="s">
        <v>174</v>
      </c>
      <c r="I126" s="8"/>
      <c r="J126" s="4">
        <f t="shared" si="6"/>
        <v>60</v>
      </c>
      <c r="K126" s="2">
        <v>70</v>
      </c>
      <c r="L126" s="2"/>
      <c r="M126" s="2"/>
      <c r="N126" s="2">
        <f t="shared" si="7"/>
        <v>0</v>
      </c>
      <c r="O126" s="2"/>
      <c r="P126" s="2"/>
      <c r="Q126" s="2"/>
      <c r="R126" s="2">
        <v>5</v>
      </c>
      <c r="S126" s="7"/>
      <c r="T126" s="5" t="s">
        <v>16</v>
      </c>
      <c r="U126" s="3">
        <v>20</v>
      </c>
      <c r="V126" s="5"/>
      <c r="X126" s="3">
        <f t="shared" si="9"/>
        <v>20</v>
      </c>
      <c r="Z126" s="8"/>
      <c r="AB126" s="4"/>
      <c r="AC126" s="5"/>
      <c r="AG126" s="3">
        <v>20</v>
      </c>
      <c r="AJ126" s="3">
        <v>40</v>
      </c>
      <c r="AK126" s="4">
        <f t="shared" si="12"/>
        <v>40</v>
      </c>
      <c r="AM126" s="22"/>
      <c r="AN126" s="30" t="str">
        <f>"&lt;tr class='mmt"&amp;IF(E126="活動"," ev",IF(E126="限定"," ltd",""))&amp;IF(H126=""," groupless'","'")&amp;"&gt;&lt;td headers='icon'&gt;&lt;a href='https://www.alchemistcodedb.com/jp/card/"&amp;SUBSTITUTE(SUBSTITUTE(LOWER(A126),"_","-"),".png","")&amp;"'&gt;&lt;img src='resources/"&amp;A126&amp;"' title='"&amp;C126&amp;"' /&gt;&lt;/a&gt;&lt;/td&gt;&lt;td headers='name'&gt;"&amp;C126&amp;"&lt;/td&gt;&lt;td headers='rank'&gt;"&amp;D126&amp;"&lt;/td&gt;&lt;td headers='remark'&gt;"&amp;IF(E126="活動","&lt;span class='event'&gt;活動&lt;/span&gt;",IF(E126="限定","&lt;span class='limited'&gt;限定&lt;/span&gt;",""))&amp;"&lt;/td&gt;&lt;td headers='origin'&gt;&lt;span class='originName'&gt;"&amp;SUBSTITUTE(G126,CHAR(10),"&lt;br /&gt;")&amp;"&lt;/span&gt;&lt;img class='originLogo' src='resources/ui/"&amp;VLOOKUP(G126,List!F:H,2,FALSE)&amp;"'title='"&amp;SUBSTITUTE(G126,CHAR(10)," ")&amp;"' /&gt;&lt;/td&gt;&lt;td headers='group'&gt;"&amp;IF(H126="","","&lt;span class='groupName'&gt;"&amp;SUBSTITUTE(H126,CHAR(10)," ")&amp;IF(I126="","","&lt;br /&gt;"&amp;SUBSTITUTE(I126,CHAR(10)," "))&amp;"&lt;/span&gt;&lt;img class='groupLogo' src='resources/ui/"&amp;VLOOKUP(H126,List!K:L,2,FALSE)&amp;"' title='"&amp;SUBSTITUTE(H126,CHAR(10)," ")&amp;"' /&gt;")&amp;IF(I126="","","&lt;img class='groupLogo' src='resources/ui/"&amp;VLOOKUP(I126,List!K:L,2,FALSE)&amp;"' title='"&amp;SUBSTITUTE(I126,CHAR(10)," ")&amp;"' /&gt;")&amp;"&lt;/td&gt;&lt;td headers='score' id='"&amp;AP126&amp;"'&gt;"&amp;J126&amp;"&lt;/td&gt;&lt;td headers='HP'&gt;"&amp;K126&amp;"&lt;/td&gt;&lt;td headers='patk'&gt;"&amp;L126&amp;"&lt;/td&gt;&lt;td headers='matk'&gt;"&amp;M126&amp;"&lt;/td&gt;&lt;td headers='pdef'&gt;"&amp;O126&amp;"&lt;/td&gt;&lt;td headers='mdef'&gt;"&amp;P126&amp;"&lt;/td&gt;&lt;td headers='dex'&gt;"&amp;Q126&amp;"&lt;/td&gt;&lt;td headers='agi'&gt;"&amp;R126&amp;"&lt;/td&gt;&lt;td headers='luck'&gt;"&amp;S126&amp;"&lt;/td&gt;&lt;td headers='aType'&gt;"&amp;T126&amp;IF(V126="","","&lt;br /&gt;"&amp;V126)&amp; "&lt;/td&gt;&lt;td headers='a.bonus'&gt;"&amp;U126&amp;IF(W126="","","&lt;br /&gt;"&amp;W126)&amp;"&lt;/td&gt;&lt;td headers='special'&gt;"&amp;Y126&amp;IF(AA126="","","&lt;br /&gt;"&amp;AA126)&amp;"&lt;/td&gt;&lt;td headers='sp.bonus'&gt;"&amp;Z126&amp;IF(AB126="","","&lt;br /&gt;"&amp;AB126)&amp;"&lt;/td&gt;&lt;td headers='others'&gt;"&amp;AC126&amp;"&lt;/td&gt;&lt;td headers='sinA'&gt;"&amp;AD126&amp;"&lt;/td&gt;&lt;td headers='sinB'&gt;"&amp;AE126&amp;"&lt;/td&gt;&lt;td headers='sinC'&gt;"&amp;AF126&amp;"&lt;/td&gt;&lt;td headers='sinD'&gt;"&amp;AG126&amp;"&lt;/td&gt;&lt;td headers='sinE'&gt;"&amp;AH126&amp;"&lt;/td&gt;&lt;td headers='sinF'&gt;"&amp;AI126&amp;"&lt;/td&gt;&lt;td headers='sinG'&gt;"&amp;AJ126&amp;"&lt;/td&gt;&lt;/tr&gt;"</f>
        <v>&lt;tr class='mmt'&gt;&lt;td headers='icon'&gt;&lt;a href='https://www.alchemistcodedb.com/jp/card/ts-lost-noin-01'&gt;&lt;img src='resources/TS_LOST_NOIN_01.png' title='一夜の生き血を喰らい' /&gt;&lt;/a&gt;&lt;/td&gt;&lt;td headers='name'&gt;一夜の生き血を喰らい&lt;/td&gt;&lt;td headers='rank'&gt;5&lt;/td&gt;&lt;td headers='remark'&gt;&lt;/td&gt;&lt;td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class='groupName'&gt;十戒衆&lt;/span&gt;&lt;img class='groupLogo' src='resources/ui/subgroup_jikkaisyu.png' title='十戒衆' /&gt;&lt;/td&gt;&lt;td headers='score' id='m124'&gt;60&lt;/td&gt;&lt;td headers='HP'&gt;70&lt;/td&gt;&lt;td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headers='sinG'&gt;40&lt;/td&gt;&lt;/tr&gt;</v>
      </c>
      <c r="AO126" s="30" t="str">
        <f t="shared" si="10"/>
        <v>document.getElementById('m124').innerHTML = (b0*0) + (s0*40+s4*20+s7*40)+ (ex03*20);</v>
      </c>
      <c r="AP126" s="34" t="str">
        <f t="shared" si="11"/>
        <v>m124</v>
      </c>
      <c r="AQ126" s="6" t="str">
        <f>IF(T126="","",VLOOKUP(T126,List!N$2:O$7,2,FALSE)&amp;"*"&amp;U126&amp;IF(V126="","","+"&amp;VLOOKUP(V126,List!N$2:O$7,2,FALSE)&amp;"*"&amp;W126&amp;"-"&amp;VLOOKUP(T126,List!N$2:O$7,2,FALSE)&amp;"*"&amp;VLOOKUP(V126,List!N$2:O$7,2,FALSE)&amp;"*"&amp;MIN(U126,W126)))&amp;IF(Y126="","",IF(T126="","","+")&amp;VLOOKUP(Y126,List!P$2:Q$14,2,FALSE)&amp;"*"&amp;Z126&amp;IF(AA126="","","+"&amp;VLOOKUP(AA126,List!P$2:Q$13,2,FALSE)))</f>
        <v>ex03*20</v>
      </c>
    </row>
    <row r="127" spans="1:43" s="3" customFormat="1" ht="37.200000000000003" customHeight="1" x14ac:dyDescent="0.3">
      <c r="A127" s="3" t="s">
        <v>185</v>
      </c>
      <c r="C127" s="6" t="s">
        <v>186</v>
      </c>
      <c r="D127" s="3">
        <v>5</v>
      </c>
      <c r="E127" s="3" t="s">
        <v>39</v>
      </c>
      <c r="F127" s="6"/>
      <c r="G127" s="16" t="s">
        <v>173</v>
      </c>
      <c r="H127" s="8" t="s">
        <v>174</v>
      </c>
      <c r="I127" s="8"/>
      <c r="J127" s="4">
        <f t="shared" si="6"/>
        <v>90</v>
      </c>
      <c r="K127" s="2">
        <v>40</v>
      </c>
      <c r="L127" s="2">
        <v>30</v>
      </c>
      <c r="M127" s="2">
        <v>30</v>
      </c>
      <c r="N127" s="2">
        <f t="shared" si="7"/>
        <v>30</v>
      </c>
      <c r="O127" s="2"/>
      <c r="P127" s="2"/>
      <c r="Q127" s="2"/>
      <c r="R127" s="2"/>
      <c r="S127" s="7"/>
      <c r="X127" s="3">
        <f t="shared" si="9"/>
        <v>0</v>
      </c>
      <c r="Z127" s="8"/>
      <c r="AB127" s="4"/>
      <c r="AC127" s="5"/>
      <c r="AJ127" s="3">
        <v>60</v>
      </c>
      <c r="AK127" s="4">
        <f t="shared" si="12"/>
        <v>60</v>
      </c>
      <c r="AM127" s="22"/>
      <c r="AN127" s="30" t="str">
        <f>"&lt;tr class='mmt"&amp;IF(E127="活動"," ev",IF(E127="限定"," ltd",""))&amp;IF(H127=""," groupless'","'")&amp;"&gt;&lt;td headers='icon'&gt;&lt;a href='https://www.alchemistcodedb.com/jp/card/"&amp;SUBSTITUTE(SUBSTITUTE(LOWER(A127),"_","-"),".png","")&amp;"'&gt;&lt;img src='resources/"&amp;A127&amp;"' title='"&amp;C127&amp;"' /&gt;&lt;/a&gt;&lt;/td&gt;&lt;td headers='name'&gt;"&amp;C127&amp;"&lt;/td&gt;&lt;td headers='rank'&gt;"&amp;D127&amp;"&lt;/td&gt;&lt;td headers='remark'&gt;"&amp;IF(E127="活動","&lt;span class='event'&gt;活動&lt;/span&gt;",IF(E127="限定","&lt;span class='limited'&gt;限定&lt;/span&gt;",""))&amp;"&lt;/td&gt;&lt;td headers='origin'&gt;&lt;span class='originName'&gt;"&amp;SUBSTITUTE(G127,CHAR(10),"&lt;br /&gt;")&amp;"&lt;/span&gt;&lt;img class='originLogo' src='resources/ui/"&amp;VLOOKUP(G127,List!F:H,2,FALSE)&amp;"'title='"&amp;SUBSTITUTE(G127,CHAR(10)," ")&amp;"' /&gt;&lt;/td&gt;&lt;td headers='group'&gt;"&amp;IF(H127="","","&lt;span class='groupName'&gt;"&amp;SUBSTITUTE(H127,CHAR(10)," ")&amp;IF(I127="","","&lt;br /&gt;"&amp;SUBSTITUTE(I127,CHAR(10)," "))&amp;"&lt;/span&gt;&lt;img class='groupLogo' src='resources/ui/"&amp;VLOOKUP(H127,List!K:L,2,FALSE)&amp;"' title='"&amp;SUBSTITUTE(H127,CHAR(10)," ")&amp;"' /&gt;")&amp;IF(I127="","","&lt;img class='groupLogo' src='resources/ui/"&amp;VLOOKUP(I127,List!K:L,2,FALSE)&amp;"' title='"&amp;SUBSTITUTE(I127,CHAR(10)," ")&amp;"' /&gt;")&amp;"&lt;/td&gt;&lt;td headers='score' id='"&amp;AP127&amp;"'&gt;"&amp;J127&amp;"&lt;/td&gt;&lt;td headers='HP'&gt;"&amp;K127&amp;"&lt;/td&gt;&lt;td headers='patk'&gt;"&amp;L127&amp;"&lt;/td&gt;&lt;td headers='matk'&gt;"&amp;M127&amp;"&lt;/td&gt;&lt;td headers='pdef'&gt;"&amp;O127&amp;"&lt;/td&gt;&lt;td headers='mdef'&gt;"&amp;P127&amp;"&lt;/td&gt;&lt;td headers='dex'&gt;"&amp;Q127&amp;"&lt;/td&gt;&lt;td headers='agi'&gt;"&amp;R127&amp;"&lt;/td&gt;&lt;td headers='luck'&gt;"&amp;S127&amp;"&lt;/td&gt;&lt;td headers='aType'&gt;"&amp;T127&amp;IF(V127="","","&lt;br /&gt;"&amp;V127)&amp; "&lt;/td&gt;&lt;td headers='a.bonus'&gt;"&amp;U127&amp;IF(W127="","","&lt;br /&gt;"&amp;W127)&amp;"&lt;/td&gt;&lt;td headers='special'&gt;"&amp;Y127&amp;IF(AA127="","","&lt;br /&gt;"&amp;AA127)&amp;"&lt;/td&gt;&lt;td headers='sp.bonus'&gt;"&amp;Z127&amp;IF(AB127="","","&lt;br /&gt;"&amp;AB127)&amp;"&lt;/td&gt;&lt;td headers='others'&gt;"&amp;AC127&amp;"&lt;/td&gt;&lt;td headers='sinA'&gt;"&amp;AD127&amp;"&lt;/td&gt;&lt;td headers='sinB'&gt;"&amp;AE127&amp;"&lt;/td&gt;&lt;td headers='sinC'&gt;"&amp;AF127&amp;"&lt;/td&gt;&lt;td headers='sinD'&gt;"&amp;AG127&amp;"&lt;/td&gt;&lt;td headers='sinE'&gt;"&amp;AH127&amp;"&lt;/td&gt;&lt;td headers='sinF'&gt;"&amp;AI127&amp;"&lt;/td&gt;&lt;td headers='sinG'&gt;"&amp;AJ127&amp;"&lt;/td&gt;&lt;/tr&gt;"</f>
        <v>&lt;tr class='mmt ltd'&gt;&lt;td headers='icon'&gt;&lt;a href='https://www.alchemistcodedb.com/jp/card/ts-lost-thol-01'&gt;&lt;img src='resources/TS_LOST_THOL_01.png' title='真理への戒めと記録' /&gt;&lt;/a&gt;&lt;/td&gt;&lt;td headers='name'&gt;真理への戒めと記録&lt;/td&gt;&lt;td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class='groupName'&gt;十戒衆&lt;/span&gt;&lt;img class='groupLogo' src='resources/ui/subgroup_jikkaisyu.png' title='十戒衆' /&gt;&lt;/td&gt;&lt;td headers='score' id='m125'&gt;90&lt;/td&gt;&lt;td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O127" s="30" t="str">
        <f t="shared" si="10"/>
        <v>document.getElementById('m125').innerHTML = (b0*30+b1*30+b2*30) + (s0*60+s7*60);</v>
      </c>
      <c r="AP127" s="34" t="str">
        <f t="shared" si="11"/>
        <v>m125</v>
      </c>
      <c r="AQ127" s="6" t="str">
        <f>IF(T127="","",VLOOKUP(T127,List!N$2:O$7,2,FALSE)&amp;"*"&amp;U127&amp;IF(V127="","","+"&amp;VLOOKUP(V127,List!N$2:O$7,2,FALSE)&amp;"*"&amp;W127&amp;"-"&amp;VLOOKUP(T127,List!N$2:O$7,2,FALSE)&amp;"*"&amp;VLOOKUP(V127,List!N$2:O$7,2,FALSE)&amp;"*"&amp;MIN(U127,W127)))&amp;IF(Y127="","",IF(T127="","","+")&amp;VLOOKUP(Y127,List!P$2:Q$14,2,FALSE)&amp;"*"&amp;Z127&amp;IF(AA127="","","+"&amp;VLOOKUP(AA127,List!P$2:Q$13,2,FALSE)))</f>
        <v/>
      </c>
    </row>
    <row r="128" spans="1:43" s="3" customFormat="1" ht="37.200000000000003" customHeight="1" x14ac:dyDescent="0.3">
      <c r="A128" s="3" t="s">
        <v>491</v>
      </c>
      <c r="C128" s="6" t="s">
        <v>492</v>
      </c>
      <c r="D128" s="3">
        <v>5</v>
      </c>
      <c r="E128" s="3" t="s">
        <v>39</v>
      </c>
      <c r="F128" s="6"/>
      <c r="G128" s="16" t="s">
        <v>173</v>
      </c>
      <c r="H128" s="8" t="s">
        <v>174</v>
      </c>
      <c r="I128" s="8"/>
      <c r="J128" s="4">
        <f t="shared" si="6"/>
        <v>110</v>
      </c>
      <c r="K128" s="2"/>
      <c r="L128" s="2"/>
      <c r="M128" s="2"/>
      <c r="N128" s="2">
        <f t="shared" si="7"/>
        <v>0</v>
      </c>
      <c r="O128" s="2"/>
      <c r="P128" s="2"/>
      <c r="Q128" s="2"/>
      <c r="R128" s="2">
        <v>10</v>
      </c>
      <c r="S128" s="7"/>
      <c r="T128" s="5" t="s">
        <v>18</v>
      </c>
      <c r="U128" s="3">
        <v>40</v>
      </c>
      <c r="V128" s="5" t="s">
        <v>17</v>
      </c>
      <c r="W128" s="3">
        <v>40</v>
      </c>
      <c r="X128" s="3">
        <f t="shared" si="9"/>
        <v>40</v>
      </c>
      <c r="Y128" s="3" t="s">
        <v>23</v>
      </c>
      <c r="Z128" s="8">
        <v>10</v>
      </c>
      <c r="AB128" s="4"/>
      <c r="AC128" s="5"/>
      <c r="AJ128" s="3">
        <v>60</v>
      </c>
      <c r="AK128" s="4">
        <f t="shared" si="12"/>
        <v>60</v>
      </c>
      <c r="AM128" s="22"/>
      <c r="AN128" s="30" t="str">
        <f>"&lt;tr class='mmt"&amp;IF(E128="活動"," ev",IF(E128="限定"," ltd",""))&amp;IF(H128=""," groupless'","'")&amp;"&gt;&lt;td headers='icon'&gt;&lt;a href='https://www.alchemistcodedb.com/jp/card/"&amp;SUBSTITUTE(SUBSTITUTE(LOWER(A128),"_","-"),".png","")&amp;"'&gt;&lt;img src='resources/"&amp;A128&amp;"' title='"&amp;C128&amp;"' /&gt;&lt;/a&gt;&lt;/td&gt;&lt;td headers='name'&gt;"&amp;C128&amp;"&lt;/td&gt;&lt;td headers='rank'&gt;"&amp;D128&amp;"&lt;/td&gt;&lt;td headers='remark'&gt;"&amp;IF(E128="活動","&lt;span class='event'&gt;活動&lt;/span&gt;",IF(E128="限定","&lt;span class='limited'&gt;限定&lt;/span&gt;",""))&amp;"&lt;/td&gt;&lt;td headers='origin'&gt;&lt;span class='originName'&gt;"&amp;SUBSTITUTE(G128,CHAR(10),"&lt;br /&gt;")&amp;"&lt;/span&gt;&lt;img class='originLogo' src='resources/ui/"&amp;VLOOKUP(G128,List!F:H,2,FALSE)&amp;"'title='"&amp;SUBSTITUTE(G128,CHAR(10)," ")&amp;"' /&gt;&lt;/td&gt;&lt;td headers='group'&gt;"&amp;IF(H128="","","&lt;span class='groupName'&gt;"&amp;SUBSTITUTE(H128,CHAR(10)," ")&amp;IF(I128="","","&lt;br /&gt;"&amp;SUBSTITUTE(I128,CHAR(10)," "))&amp;"&lt;/span&gt;&lt;img class='groupLogo' src='resources/ui/"&amp;VLOOKUP(H128,List!K:L,2,FALSE)&amp;"' title='"&amp;SUBSTITUTE(H128,CHAR(10)," ")&amp;"' /&gt;")&amp;IF(I128="","","&lt;img class='groupLogo' src='resources/ui/"&amp;VLOOKUP(I128,List!K:L,2,FALSE)&amp;"' title='"&amp;SUBSTITUTE(I128,CHAR(10)," ")&amp;"' /&gt;")&amp;"&lt;/td&gt;&lt;td headers='score' id='"&amp;AP128&amp;"'&gt;"&amp;J128&amp;"&lt;/td&gt;&lt;td headers='HP'&gt;"&amp;K128&amp;"&lt;/td&gt;&lt;td headers='patk'&gt;"&amp;L128&amp;"&lt;/td&gt;&lt;td headers='matk'&gt;"&amp;M128&amp;"&lt;/td&gt;&lt;td headers='pdef'&gt;"&amp;O128&amp;"&lt;/td&gt;&lt;td headers='mdef'&gt;"&amp;P128&amp;"&lt;/td&gt;&lt;td headers='dex'&gt;"&amp;Q128&amp;"&lt;/td&gt;&lt;td headers='agi'&gt;"&amp;R128&amp;"&lt;/td&gt;&lt;td headers='luck'&gt;"&amp;S128&amp;"&lt;/td&gt;&lt;td headers='aType'&gt;"&amp;T128&amp;IF(V128="","","&lt;br /&gt;"&amp;V128)&amp; "&lt;/td&gt;&lt;td headers='a.bonus'&gt;"&amp;U128&amp;IF(W128="","","&lt;br /&gt;"&amp;W128)&amp;"&lt;/td&gt;&lt;td headers='special'&gt;"&amp;Y128&amp;IF(AA128="","","&lt;br /&gt;"&amp;AA128)&amp;"&lt;/td&gt;&lt;td headers='sp.bonus'&gt;"&amp;Z128&amp;IF(AB128="","","&lt;br /&gt;"&amp;AB128)&amp;"&lt;/td&gt;&lt;td headers='others'&gt;"&amp;AC128&amp;"&lt;/td&gt;&lt;td headers='sinA'&gt;"&amp;AD128&amp;"&lt;/td&gt;&lt;td headers='sinB'&gt;"&amp;AE128&amp;"&lt;/td&gt;&lt;td headers='sinC'&gt;"&amp;AF128&amp;"&lt;/td&gt;&lt;td headers='sinD'&gt;"&amp;AG128&amp;"&lt;/td&gt;&lt;td headers='sinE'&gt;"&amp;AH128&amp;"&lt;/td&gt;&lt;td headers='sinF'&gt;"&amp;AI128&amp;"&lt;/td&gt;&lt;td headers='sinG'&gt;"&amp;AJ128&amp;"&lt;/td&gt;&lt;/tr&gt;"</f>
        <v>&lt;tr class='mmt ltd'&gt;&lt;td headers='icon'&gt;&lt;a href='https://www.alchemistcodedb.com/jp/card/ts-lost-thol-02'&gt;&lt;img src='resources/TS_LOST_THOL_02.png' title='追いかけるは好奇心' /&gt;&lt;/a&gt;&lt;/td&gt;&lt;td headers='name'&gt;追いかけるは好奇心&lt;/td&gt;&lt;td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class='groupName'&gt;十戒衆&lt;/span&gt;&lt;img class='groupLogo' src='resources/ui/subgroup_jikkaisyu.png' title='十戒衆' /&gt;&lt;/td&gt;&lt;td headers='score' id='m126'&gt;110&lt;/td&gt;&lt;td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headers='aType'&gt;魔法&lt;br /&gt;射撃&lt;/td&gt;&lt;td headers='a.bonus'&gt;40&lt;br /&gt;40&lt;/td&gt;&lt;td headers='special'&gt;人&lt;/td&gt;&lt;td headers='sp.bonus'&gt;10&lt;/td&gt;&lt;td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O128" s="30" t="str">
        <f t="shared" si="10"/>
        <v>document.getElementById('m126').innerHTML = (b0*0) + (s0*60+s7*60)+ (ex05*40+ex04*40-ex05*ex04*40+ex14*10);</v>
      </c>
      <c r="AP128" s="34" t="str">
        <f t="shared" si="11"/>
        <v>m126</v>
      </c>
      <c r="AQ128" s="6" t="str">
        <f>IF(T128="","",VLOOKUP(T128,List!N$2:O$7,2,FALSE)&amp;"*"&amp;U128&amp;IF(V128="","","+"&amp;VLOOKUP(V128,List!N$2:O$7,2,FALSE)&amp;"*"&amp;W128&amp;"-"&amp;VLOOKUP(T128,List!N$2:O$7,2,FALSE)&amp;"*"&amp;VLOOKUP(V128,List!N$2:O$7,2,FALSE)&amp;"*"&amp;MIN(U128,W128)))&amp;IF(Y128="","",IF(T128="","","+")&amp;VLOOKUP(Y128,List!P$2:Q$14,2,FALSE)&amp;"*"&amp;Z128&amp;IF(AA128="","","+"&amp;VLOOKUP(AA128,List!P$2:Q$13,2,FALSE)))</f>
        <v>ex05*40+ex04*40-ex05*ex04*40+ex14*10</v>
      </c>
    </row>
    <row r="129" spans="1:43" s="3" customFormat="1" ht="37.200000000000003" customHeight="1" x14ac:dyDescent="0.3">
      <c r="A129" s="3" t="s">
        <v>747</v>
      </c>
      <c r="C129" s="6" t="s">
        <v>763</v>
      </c>
      <c r="D129" s="3">
        <v>5</v>
      </c>
      <c r="E129" s="3" t="s">
        <v>39</v>
      </c>
      <c r="F129" s="6"/>
      <c r="G129" s="16" t="s">
        <v>173</v>
      </c>
      <c r="H129" s="8" t="s">
        <v>174</v>
      </c>
      <c r="I129" s="8"/>
      <c r="J129" s="4">
        <f t="shared" si="6"/>
        <v>80</v>
      </c>
      <c r="K129" s="2">
        <v>40</v>
      </c>
      <c r="L129" s="2"/>
      <c r="M129" s="2"/>
      <c r="N129" s="2">
        <f t="shared" si="7"/>
        <v>0</v>
      </c>
      <c r="O129" s="2"/>
      <c r="P129" s="2"/>
      <c r="Q129" s="2"/>
      <c r="R129" s="2"/>
      <c r="S129" s="7"/>
      <c r="T129" s="5"/>
      <c r="V129" s="5"/>
      <c r="X129" s="3">
        <f t="shared" si="9"/>
        <v>0</v>
      </c>
      <c r="Y129" s="3" t="s">
        <v>23</v>
      </c>
      <c r="Z129" s="8">
        <v>20</v>
      </c>
      <c r="AB129" s="4"/>
      <c r="AC129" s="5" t="s">
        <v>764</v>
      </c>
      <c r="AJ129" s="3">
        <v>60</v>
      </c>
      <c r="AK129" s="4">
        <f t="shared" si="12"/>
        <v>60</v>
      </c>
      <c r="AM129" s="22"/>
      <c r="AN129" s="30" t="str">
        <f>"&lt;tr class='mmt"&amp;IF(E129="活動"," ev",IF(E129="限定"," ltd",""))&amp;IF(H129=""," groupless'","'")&amp;"&gt;&lt;td headers='icon'&gt;&lt;a href='https://www.alchemistcodedb.com/jp/card/"&amp;SUBSTITUTE(SUBSTITUTE(LOWER(A129),"_","-"),".png","")&amp;"'&gt;&lt;img src='resources/"&amp;A129&amp;"' title='"&amp;C129&amp;"' /&gt;&lt;/a&gt;&lt;/td&gt;&lt;td headers='name'&gt;"&amp;C129&amp;"&lt;/td&gt;&lt;td headers='rank'&gt;"&amp;D129&amp;"&lt;/td&gt;&lt;td headers='remark'&gt;"&amp;IF(E129="活動","&lt;span class='event'&gt;活動&lt;/span&gt;",IF(E129="限定","&lt;span class='limited'&gt;限定&lt;/span&gt;",""))&amp;"&lt;/td&gt;&lt;td headers='origin'&gt;&lt;span class='originName'&gt;"&amp;SUBSTITUTE(G129,CHAR(10),"&lt;br /&gt;")&amp;"&lt;/span&gt;&lt;img class='originLogo' src='resources/ui/"&amp;VLOOKUP(G129,List!F:H,2,FALSE)&amp;"'title='"&amp;SUBSTITUTE(G129,CHAR(10)," ")&amp;"' /&gt;&lt;/td&gt;&lt;td headers='group'&gt;"&amp;IF(H129="","","&lt;span class='groupName'&gt;"&amp;SUBSTITUTE(H129,CHAR(10)," ")&amp;IF(I129="","","&lt;br /&gt;"&amp;SUBSTITUTE(I129,CHAR(10)," "))&amp;"&lt;/span&gt;&lt;img class='groupLogo' src='resources/ui/"&amp;VLOOKUP(H129,List!K:L,2,FALSE)&amp;"' title='"&amp;SUBSTITUTE(H129,CHAR(10)," ")&amp;"' /&gt;")&amp;IF(I129="","","&lt;img class='groupLogo' src='resources/ui/"&amp;VLOOKUP(I129,List!K:L,2,FALSE)&amp;"' title='"&amp;SUBSTITUTE(I129,CHAR(10)," ")&amp;"' /&gt;")&amp;"&lt;/td&gt;&lt;td headers='score' id='"&amp;AP129&amp;"'&gt;"&amp;J129&amp;"&lt;/td&gt;&lt;td headers='HP'&gt;"&amp;K129&amp;"&lt;/td&gt;&lt;td headers='patk'&gt;"&amp;L129&amp;"&lt;/td&gt;&lt;td headers='matk'&gt;"&amp;M129&amp;"&lt;/td&gt;&lt;td headers='pdef'&gt;"&amp;O129&amp;"&lt;/td&gt;&lt;td headers='mdef'&gt;"&amp;P129&amp;"&lt;/td&gt;&lt;td headers='dex'&gt;"&amp;Q129&amp;"&lt;/td&gt;&lt;td headers='agi'&gt;"&amp;R129&amp;"&lt;/td&gt;&lt;td headers='luck'&gt;"&amp;S129&amp;"&lt;/td&gt;&lt;td headers='aType'&gt;"&amp;T129&amp;IF(V129="","","&lt;br /&gt;"&amp;V129)&amp; "&lt;/td&gt;&lt;td headers='a.bonus'&gt;"&amp;U129&amp;IF(W129="","","&lt;br /&gt;"&amp;W129)&amp;"&lt;/td&gt;&lt;td headers='special'&gt;"&amp;Y129&amp;IF(AA129="","","&lt;br /&gt;"&amp;AA129)&amp;"&lt;/td&gt;&lt;td headers='sp.bonus'&gt;"&amp;Z129&amp;IF(AB129="","","&lt;br /&gt;"&amp;AB129)&amp;"&lt;/td&gt;&lt;td headers='others'&gt;"&amp;AC129&amp;"&lt;/td&gt;&lt;td headers='sinA'&gt;"&amp;AD129&amp;"&lt;/td&gt;&lt;td headers='sinB'&gt;"&amp;AE129&amp;"&lt;/td&gt;&lt;td headers='sinC'&gt;"&amp;AF129&amp;"&lt;/td&gt;&lt;td headers='sinD'&gt;"&amp;AG129&amp;"&lt;/td&gt;&lt;td headers='sinE'&gt;"&amp;AH129&amp;"&lt;/td&gt;&lt;td headers='sinF'&gt;"&amp;AI129&amp;"&lt;/td&gt;&lt;td headers='sinG'&gt;"&amp;AJ129&amp;"&lt;/td&gt;&lt;/tr&gt;"</f>
        <v>&lt;tr class='mmt ltd'&gt;&lt;td headers='icon'&gt;&lt;a href='https://www.alchemistcodedb.com/jp/card/ts-lost-thol-03'&gt;&lt;img src='resources/TS_LOST_THOL_03.png' title='太陽と月の物語' /&gt;&lt;/a&gt;&lt;/td&gt;&lt;td headers='name'&gt;太陽と月の物語&lt;/td&gt;&lt;td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class='groupName'&gt;十戒衆&lt;/span&gt;&lt;img class='groupLogo' src='resources/ui/subgroup_jikkaisyu.png' title='十戒衆' /&gt;&lt;/td&gt;&lt;td headers='score' id='m127'&gt;80&lt;/td&gt;&lt;td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headers='special'&gt;人&lt;/td&gt;&lt;td headers='sp.bonus'&gt;20&lt;/td&gt;&lt;td headers='others'&gt;治癒力+20,
命中率+15&lt;/td&gt;&lt;td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O129" s="30" t="str">
        <f t="shared" si="10"/>
        <v>document.getElementById('m127').innerHTML = (b0*0) + (s0*60+s7*60)+ (ex14*20);</v>
      </c>
      <c r="AP129" s="34" t="str">
        <f t="shared" si="11"/>
        <v>m127</v>
      </c>
      <c r="AQ129" s="6" t="str">
        <f>IF(T129="","",VLOOKUP(T129,List!N$2:O$7,2,FALSE)&amp;"*"&amp;U129&amp;IF(V129="","","+"&amp;VLOOKUP(V129,List!N$2:O$7,2,FALSE)&amp;"*"&amp;W129&amp;"-"&amp;VLOOKUP(T129,List!N$2:O$7,2,FALSE)&amp;"*"&amp;VLOOKUP(V129,List!N$2:O$7,2,FALSE)&amp;"*"&amp;MIN(U129,W129)))&amp;IF(Y129="","",IF(T129="","","+")&amp;VLOOKUP(Y129,List!P$2:Q$14,2,FALSE)&amp;"*"&amp;Z129&amp;IF(AA129="","","+"&amp;VLOOKUP(AA129,List!P$2:Q$13,2,FALSE)))</f>
        <v>ex14*20</v>
      </c>
    </row>
    <row r="130" spans="1:43" s="3" customFormat="1" ht="37.200000000000003" customHeight="1" x14ac:dyDescent="0.3">
      <c r="A130" s="3" t="s">
        <v>187</v>
      </c>
      <c r="C130" s="6" t="s">
        <v>188</v>
      </c>
      <c r="D130" s="3">
        <v>5</v>
      </c>
      <c r="F130" s="6"/>
      <c r="G130" s="16" t="s">
        <v>173</v>
      </c>
      <c r="H130" s="8" t="s">
        <v>174</v>
      </c>
      <c r="I130" s="8"/>
      <c r="J130" s="4">
        <f t="shared" si="6"/>
        <v>90</v>
      </c>
      <c r="K130" s="2">
        <v>30</v>
      </c>
      <c r="L130" s="2"/>
      <c r="M130" s="2">
        <v>50</v>
      </c>
      <c r="N130" s="2">
        <f t="shared" si="7"/>
        <v>50</v>
      </c>
      <c r="O130" s="2"/>
      <c r="P130" s="2"/>
      <c r="Q130" s="2"/>
      <c r="R130" s="2">
        <v>5</v>
      </c>
      <c r="S130" s="7"/>
      <c r="X130" s="3">
        <f t="shared" si="9"/>
        <v>0</v>
      </c>
      <c r="Z130" s="8"/>
      <c r="AB130" s="4"/>
      <c r="AC130" s="5" t="s">
        <v>486</v>
      </c>
      <c r="AD130" s="3">
        <v>20</v>
      </c>
      <c r="AJ130" s="3">
        <v>40</v>
      </c>
      <c r="AK130" s="4">
        <f t="shared" si="12"/>
        <v>40</v>
      </c>
      <c r="AM130" s="22"/>
      <c r="AN130" s="30" t="str">
        <f>"&lt;tr class='mmt"&amp;IF(E130="活動"," ev",IF(E130="限定"," ltd",""))&amp;IF(H130=""," groupless'","'")&amp;"&gt;&lt;td headers='icon'&gt;&lt;a href='https://www.alchemistcodedb.com/jp/card/"&amp;SUBSTITUTE(SUBSTITUTE(LOWER(A130),"_","-"),".png","")&amp;"'&gt;&lt;img src='resources/"&amp;A130&amp;"' title='"&amp;C130&amp;"' /&gt;&lt;/a&gt;&lt;/td&gt;&lt;td headers='name'&gt;"&amp;C130&amp;"&lt;/td&gt;&lt;td headers='rank'&gt;"&amp;D130&amp;"&lt;/td&gt;&lt;td headers='remark'&gt;"&amp;IF(E130="活動","&lt;span class='event'&gt;活動&lt;/span&gt;",IF(E130="限定","&lt;span class='limited'&gt;限定&lt;/span&gt;",""))&amp;"&lt;/td&gt;&lt;td headers='origin'&gt;&lt;span class='originName'&gt;"&amp;SUBSTITUTE(G130,CHAR(10),"&lt;br /&gt;")&amp;"&lt;/span&gt;&lt;img class='originLogo' src='resources/ui/"&amp;VLOOKUP(G130,List!F:H,2,FALSE)&amp;"'title='"&amp;SUBSTITUTE(G130,CHAR(10)," ")&amp;"' /&gt;&lt;/td&gt;&lt;td headers='group'&gt;"&amp;IF(H130="","","&lt;span class='groupName'&gt;"&amp;SUBSTITUTE(H130,CHAR(10)," ")&amp;IF(I130="","","&lt;br /&gt;"&amp;SUBSTITUTE(I130,CHAR(10)," "))&amp;"&lt;/span&gt;&lt;img class='groupLogo' src='resources/ui/"&amp;VLOOKUP(H130,List!K:L,2,FALSE)&amp;"' title='"&amp;SUBSTITUTE(H130,CHAR(10)," ")&amp;"' /&gt;")&amp;IF(I130="","","&lt;img class='groupLogo' src='resources/ui/"&amp;VLOOKUP(I130,List!K:L,2,FALSE)&amp;"' title='"&amp;SUBSTITUTE(I130,CHAR(10)," ")&amp;"' /&gt;")&amp;"&lt;/td&gt;&lt;td headers='score' id='"&amp;AP130&amp;"'&gt;"&amp;J130&amp;"&lt;/td&gt;&lt;td headers='HP'&gt;"&amp;K130&amp;"&lt;/td&gt;&lt;td headers='patk'&gt;"&amp;L130&amp;"&lt;/td&gt;&lt;td headers='matk'&gt;"&amp;M130&amp;"&lt;/td&gt;&lt;td headers='pdef'&gt;"&amp;O130&amp;"&lt;/td&gt;&lt;td headers='mdef'&gt;"&amp;P130&amp;"&lt;/td&gt;&lt;td headers='dex'&gt;"&amp;Q130&amp;"&lt;/td&gt;&lt;td headers='agi'&gt;"&amp;R130&amp;"&lt;/td&gt;&lt;td headers='luck'&gt;"&amp;S130&amp;"&lt;/td&gt;&lt;td headers='aType'&gt;"&amp;T130&amp;IF(V130="","","&lt;br /&gt;"&amp;V130)&amp; "&lt;/td&gt;&lt;td headers='a.bonus'&gt;"&amp;U130&amp;IF(W130="","","&lt;br /&gt;"&amp;W130)&amp;"&lt;/td&gt;&lt;td headers='special'&gt;"&amp;Y130&amp;IF(AA130="","","&lt;br /&gt;"&amp;AA130)&amp;"&lt;/td&gt;&lt;td headers='sp.bonus'&gt;"&amp;Z130&amp;IF(AB130="","","&lt;br /&gt;"&amp;AB130)&amp;"&lt;/td&gt;&lt;td headers='others'&gt;"&amp;AC130&amp;"&lt;/td&gt;&lt;td headers='sinA'&gt;"&amp;AD130&amp;"&lt;/td&gt;&lt;td headers='sinB'&gt;"&amp;AE130&amp;"&lt;/td&gt;&lt;td headers='sinC'&gt;"&amp;AF130&amp;"&lt;/td&gt;&lt;td headers='sinD'&gt;"&amp;AG130&amp;"&lt;/td&gt;&lt;td headers='sinE'&gt;"&amp;AH130&amp;"&lt;/td&gt;&lt;td headers='sinF'&gt;"&amp;AI130&amp;"&lt;/td&gt;&lt;td headers='sinG'&gt;"&amp;AJ130&amp;"&lt;/td&gt;&lt;/tr&gt;"</f>
        <v>&lt;tr class='mmt'&gt;&lt;td headers='icon'&gt;&lt;a href='https://www.alchemistcodedb.com/jp/card/ts-lost-vier-01'&gt;&lt;img src='resources/TS_LOST_VIER_01.png' title='空腹アンサンブル' /&gt;&lt;/a&gt;&lt;/td&gt;&lt;td headers='name'&gt;空腹アンサンブル&lt;/td&gt;&lt;td headers='rank'&gt;5&lt;/td&gt;&lt;td headers='remark'&gt;&lt;/td&gt;&lt;td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class='groupName'&gt;十戒衆&lt;/span&gt;&lt;img class='groupLogo' src='resources/ui/subgroup_jikkaisyu.png' title='十戒衆' /&gt;&lt;/td&gt;&lt;td headers='score' id='m128'&gt;90&lt;/td&gt;&lt;td headers='HP'&gt;30&lt;/td&gt;&lt;td headers='patk'&gt;&lt;/td&gt;&lt;td headers='matk'&gt;50&lt;/td&gt;&lt;td headers='pdef'&gt;&lt;/td&gt;&lt;td headers='mdef'&gt;&lt;/td&gt;&lt;td headers='dex'&gt;&lt;/td&gt;&lt;td headers='agi'&gt;5&lt;/td&gt;&lt;td headers='luck'&gt;&lt;/td&gt;&lt;td headers='aType'&gt;&lt;/td&gt;&lt;td headers='a.bonus'&gt;&lt;/td&gt;&lt;td headers='special'&gt;&lt;/td&gt;&lt;td headers='sp.bonus'&gt;&lt;/td&gt;&lt;td headers='others'&gt;水属性耐性+10&lt;/td&gt;&lt;td headers='sinA'&gt;20&lt;/td&gt;&lt;td headers='sinB'&gt;&lt;/td&gt;&lt;td headers='sinC'&gt;&lt;/td&gt;&lt;td headers='sinD'&gt;&lt;/td&gt;&lt;td headers='sinE'&gt;&lt;/td&gt;&lt;td headers='sinF'&gt;&lt;/td&gt;&lt;td headers='sinG'&gt;40&lt;/td&gt;&lt;/tr&gt;</v>
      </c>
      <c r="AO130" s="30" t="str">
        <f t="shared" si="10"/>
        <v>document.getElementById('m128').innerHTML = (b0*50) + (s0*40+s1*20+s7*40);</v>
      </c>
      <c r="AP130" s="34" t="str">
        <f t="shared" si="11"/>
        <v>m128</v>
      </c>
      <c r="AQ130" s="6" t="str">
        <f>IF(T130="","",VLOOKUP(T130,List!N$2:O$7,2,FALSE)&amp;"*"&amp;U130&amp;IF(V130="","","+"&amp;VLOOKUP(V130,List!N$2:O$7,2,FALSE)&amp;"*"&amp;W130&amp;"-"&amp;VLOOKUP(T130,List!N$2:O$7,2,FALSE)&amp;"*"&amp;VLOOKUP(V130,List!N$2:O$7,2,FALSE)&amp;"*"&amp;MIN(U130,W130)))&amp;IF(Y130="","",IF(T130="","","+")&amp;VLOOKUP(Y130,List!P$2:Q$14,2,FALSE)&amp;"*"&amp;Z130&amp;IF(AA130="","","+"&amp;VLOOKUP(AA130,List!P$2:Q$13,2,FALSE)))</f>
        <v/>
      </c>
    </row>
    <row r="131" spans="1:43" s="3" customFormat="1" ht="37.200000000000003" customHeight="1" x14ac:dyDescent="0.3">
      <c r="A131" s="3" t="s">
        <v>586</v>
      </c>
      <c r="C131" s="6" t="s">
        <v>588</v>
      </c>
      <c r="D131" s="3">
        <v>5</v>
      </c>
      <c r="F131" s="6"/>
      <c r="G131" s="16" t="s">
        <v>173</v>
      </c>
      <c r="H131" s="8" t="s">
        <v>174</v>
      </c>
      <c r="I131" s="8"/>
      <c r="J131" s="4">
        <f t="shared" ref="J131:J194" si="13">SUMPRODUCT(K$1:AK$1,K131:AK131)</f>
        <v>60</v>
      </c>
      <c r="K131" s="2">
        <v>50</v>
      </c>
      <c r="L131" s="2"/>
      <c r="M131" s="2"/>
      <c r="N131" s="2">
        <f t="shared" ref="N131:N194" si="14">MAX(L131:M131)</f>
        <v>0</v>
      </c>
      <c r="O131" s="2"/>
      <c r="P131" s="2"/>
      <c r="Q131" s="2"/>
      <c r="R131" s="2">
        <v>5</v>
      </c>
      <c r="S131" s="7"/>
      <c r="T131" s="3" t="s">
        <v>18</v>
      </c>
      <c r="U131" s="3">
        <v>30</v>
      </c>
      <c r="X131" s="3">
        <f t="shared" si="9"/>
        <v>30</v>
      </c>
      <c r="Z131" s="8"/>
      <c r="AB131" s="4"/>
      <c r="AC131" s="5" t="s">
        <v>543</v>
      </c>
      <c r="AF131" s="3">
        <v>30</v>
      </c>
      <c r="AJ131" s="3">
        <v>30</v>
      </c>
      <c r="AK131" s="4">
        <f t="shared" si="12"/>
        <v>30</v>
      </c>
      <c r="AM131" s="22"/>
      <c r="AN131" s="30" t="str">
        <f>"&lt;tr class='mmt"&amp;IF(E131="活動"," ev",IF(E131="限定"," ltd",""))&amp;IF(H131=""," groupless'","'")&amp;"&gt;&lt;td headers='icon'&gt;&lt;a href='https://www.alchemistcodedb.com/jp/card/"&amp;SUBSTITUTE(SUBSTITUTE(LOWER(A131),"_","-"),".png","")&amp;"'&gt;&lt;img src='resources/"&amp;A131&amp;"' title='"&amp;C131&amp;"' /&gt;&lt;/a&gt;&lt;/td&gt;&lt;td headers='name'&gt;"&amp;C131&amp;"&lt;/td&gt;&lt;td headers='rank'&gt;"&amp;D131&amp;"&lt;/td&gt;&lt;td headers='remark'&gt;"&amp;IF(E131="活動","&lt;span class='event'&gt;活動&lt;/span&gt;",IF(E131="限定","&lt;span class='limited'&gt;限定&lt;/span&gt;",""))&amp;"&lt;/td&gt;&lt;td headers='origin'&gt;&lt;span class='originName'&gt;"&amp;SUBSTITUTE(G131,CHAR(10),"&lt;br /&gt;")&amp;"&lt;/span&gt;&lt;img class='originLogo' src='resources/ui/"&amp;VLOOKUP(G131,List!F:H,2,FALSE)&amp;"'title='"&amp;SUBSTITUTE(G131,CHAR(10)," ")&amp;"' /&gt;&lt;/td&gt;&lt;td headers='group'&gt;"&amp;IF(H131="","","&lt;span class='groupName'&gt;"&amp;SUBSTITUTE(H131,CHAR(10)," ")&amp;IF(I131="","","&lt;br /&gt;"&amp;SUBSTITUTE(I131,CHAR(10)," "))&amp;"&lt;/span&gt;&lt;img class='groupLogo' src='resources/ui/"&amp;VLOOKUP(H131,List!K:L,2,FALSE)&amp;"' title='"&amp;SUBSTITUTE(H131,CHAR(10)," ")&amp;"' /&gt;")&amp;IF(I131="","","&lt;img class='groupLogo' src='resources/ui/"&amp;VLOOKUP(I131,List!K:L,2,FALSE)&amp;"' title='"&amp;SUBSTITUTE(I131,CHAR(10)," ")&amp;"' /&gt;")&amp;"&lt;/td&gt;&lt;td headers='score' id='"&amp;AP131&amp;"'&gt;"&amp;J131&amp;"&lt;/td&gt;&lt;td headers='HP'&gt;"&amp;K131&amp;"&lt;/td&gt;&lt;td headers='patk'&gt;"&amp;L131&amp;"&lt;/td&gt;&lt;td headers='matk'&gt;"&amp;M131&amp;"&lt;/td&gt;&lt;td headers='pdef'&gt;"&amp;O131&amp;"&lt;/td&gt;&lt;td headers='mdef'&gt;"&amp;P131&amp;"&lt;/td&gt;&lt;td headers='dex'&gt;"&amp;Q131&amp;"&lt;/td&gt;&lt;td headers='agi'&gt;"&amp;R131&amp;"&lt;/td&gt;&lt;td headers='luck'&gt;"&amp;S131&amp;"&lt;/td&gt;&lt;td headers='aType'&gt;"&amp;T131&amp;IF(V131="","","&lt;br /&gt;"&amp;V131)&amp; "&lt;/td&gt;&lt;td headers='a.bonus'&gt;"&amp;U131&amp;IF(W131="","","&lt;br /&gt;"&amp;W131)&amp;"&lt;/td&gt;&lt;td headers='special'&gt;"&amp;Y131&amp;IF(AA131="","","&lt;br /&gt;"&amp;AA131)&amp;"&lt;/td&gt;&lt;td headers='sp.bonus'&gt;"&amp;Z131&amp;IF(AB131="","","&lt;br /&gt;"&amp;AB131)&amp;"&lt;/td&gt;&lt;td headers='others'&gt;"&amp;AC131&amp;"&lt;/td&gt;&lt;td headers='sinA'&gt;"&amp;AD131&amp;"&lt;/td&gt;&lt;td headers='sinB'&gt;"&amp;AE131&amp;"&lt;/td&gt;&lt;td headers='sinC'&gt;"&amp;AF131&amp;"&lt;/td&gt;&lt;td headers='sinD'&gt;"&amp;AG131&amp;"&lt;/td&gt;&lt;td headers='sinE'&gt;"&amp;AH131&amp;"&lt;/td&gt;&lt;td headers='sinF'&gt;"&amp;AI131&amp;"&lt;/td&gt;&lt;td headers='sinG'&gt;"&amp;AJ131&amp;"&lt;/td&gt;&lt;/tr&gt;"</f>
        <v>&lt;tr class='mmt'&gt;&lt;td headers='icon'&gt;&lt;a href='https://www.alchemistcodedb.com/jp/card/ts-lost-vier-02'&gt;&lt;img src='resources/TS_LOST_VIER_02.png' title='幸せの香りに満ちて' /&gt;&lt;/a&gt;&lt;/td&gt;&lt;td headers='name'&gt;幸せの香りに満ちて&lt;/td&gt;&lt;td headers='rank'&gt;5&lt;/td&gt;&lt;td headers='remark'&gt;&lt;/td&gt;&lt;td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class='groupName'&gt;十戒衆&lt;/span&gt;&lt;img class='groupLogo' src='resources/ui/subgroup_jikkaisyu.png' title='十戒衆' /&gt;&lt;/td&gt;&lt;td headers='score' id='m129'&gt;60&lt;/td&gt;&lt;td headers='HP'&gt;50&lt;/td&gt;&lt;td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headers='aType'&gt;魔法&lt;/td&gt;&lt;td headers='a.bonus'&gt;30&lt;/td&gt;&lt;td headers='special'&gt;&lt;/td&gt;&lt;td headers='sp.bonus'&gt;&lt;/td&gt;&lt;td headers='others'&gt;回避率+10&lt;/td&gt;&lt;td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O131" s="30" t="str">
        <f t="shared" si="10"/>
        <v>document.getElementById('m129').innerHTML = (b0*0) + (s0*30+s3*30+s7*30)+ (ex05*30);</v>
      </c>
      <c r="AP131" s="34" t="str">
        <f t="shared" si="11"/>
        <v>m129</v>
      </c>
      <c r="AQ131" s="6" t="str">
        <f>IF(T131="","",VLOOKUP(T131,List!N$2:O$7,2,FALSE)&amp;"*"&amp;U131&amp;IF(V131="","","+"&amp;VLOOKUP(V131,List!N$2:O$7,2,FALSE)&amp;"*"&amp;W131&amp;"-"&amp;VLOOKUP(T131,List!N$2:O$7,2,FALSE)&amp;"*"&amp;VLOOKUP(V131,List!N$2:O$7,2,FALSE)&amp;"*"&amp;MIN(U131,W131)))&amp;IF(Y131="","",IF(T131="","","+")&amp;VLOOKUP(Y131,List!P$2:Q$14,2,FALSE)&amp;"*"&amp;Z131&amp;IF(AA131="","","+"&amp;VLOOKUP(AA131,List!P$2:Q$13,2,FALSE)))</f>
        <v>ex05*30</v>
      </c>
    </row>
    <row r="132" spans="1:43" s="3" customFormat="1" ht="37.200000000000003" customHeight="1" x14ac:dyDescent="0.3">
      <c r="A132" s="3" t="s">
        <v>189</v>
      </c>
      <c r="C132" s="6" t="s">
        <v>190</v>
      </c>
      <c r="D132" s="3">
        <v>5</v>
      </c>
      <c r="F132" s="6"/>
      <c r="G132" s="16" t="s">
        <v>173</v>
      </c>
      <c r="H132" s="8" t="s">
        <v>174</v>
      </c>
      <c r="I132" s="8" t="s">
        <v>91</v>
      </c>
      <c r="J132" s="4">
        <f t="shared" si="13"/>
        <v>70</v>
      </c>
      <c r="K132" s="2">
        <v>40</v>
      </c>
      <c r="L132" s="2">
        <v>20</v>
      </c>
      <c r="M132" s="2"/>
      <c r="N132" s="2">
        <f t="shared" si="14"/>
        <v>20</v>
      </c>
      <c r="O132" s="2"/>
      <c r="P132" s="2"/>
      <c r="Q132" s="2"/>
      <c r="R132" s="2"/>
      <c r="S132" s="7"/>
      <c r="T132" s="3" t="s">
        <v>14</v>
      </c>
      <c r="U132" s="3">
        <v>20</v>
      </c>
      <c r="X132" s="3">
        <f t="shared" ref="X132:X195" si="15">MAX(U132,W132)</f>
        <v>20</v>
      </c>
      <c r="Z132" s="8"/>
      <c r="AB132" s="4"/>
      <c r="AC132" s="5" t="s">
        <v>543</v>
      </c>
      <c r="AH132" s="3">
        <v>30</v>
      </c>
      <c r="AJ132" s="3">
        <v>30</v>
      </c>
      <c r="AK132" s="4">
        <f t="shared" si="12"/>
        <v>30</v>
      </c>
      <c r="AM132" s="22"/>
      <c r="AN132" s="30" t="str">
        <f>"&lt;tr class='mmt"&amp;IF(E132="活動"," ev",IF(E132="限定"," ltd",""))&amp;IF(H132=""," groupless'","'")&amp;"&gt;&lt;td headers='icon'&gt;&lt;a href='https://www.alchemistcodedb.com/jp/card/"&amp;SUBSTITUTE(SUBSTITUTE(LOWER(A132),"_","-"),".png","")&amp;"'&gt;&lt;img src='resources/"&amp;A132&amp;"' title='"&amp;C132&amp;"' /&gt;&lt;/a&gt;&lt;/td&gt;&lt;td headers='name'&gt;"&amp;C132&amp;"&lt;/td&gt;&lt;td headers='rank'&gt;"&amp;D132&amp;"&lt;/td&gt;&lt;td headers='remark'&gt;"&amp;IF(E132="活動","&lt;span class='event'&gt;活動&lt;/span&gt;",IF(E132="限定","&lt;span class='limited'&gt;限定&lt;/span&gt;",""))&amp;"&lt;/td&gt;&lt;td headers='origin'&gt;&lt;span class='originName'&gt;"&amp;SUBSTITUTE(G132,CHAR(10),"&lt;br /&gt;")&amp;"&lt;/span&gt;&lt;img class='originLogo' src='resources/ui/"&amp;VLOOKUP(G132,List!F:H,2,FALSE)&amp;"'title='"&amp;SUBSTITUTE(G132,CHAR(10)," ")&amp;"' /&gt;&lt;/td&gt;&lt;td headers='group'&gt;"&amp;IF(H132="","","&lt;span class='groupName'&gt;"&amp;SUBSTITUTE(H132,CHAR(10)," ")&amp;IF(I132="","","&lt;br /&gt;"&amp;SUBSTITUTE(I132,CHAR(10)," "))&amp;"&lt;/span&gt;&lt;img class='groupLogo' src='resources/ui/"&amp;VLOOKUP(H132,List!K:L,2,FALSE)&amp;"' title='"&amp;SUBSTITUTE(H132,CHAR(10)," ")&amp;"' /&gt;")&amp;IF(I132="","","&lt;img class='groupLogo' src='resources/ui/"&amp;VLOOKUP(I132,List!K:L,2,FALSE)&amp;"' title='"&amp;SUBSTITUTE(I132,CHAR(10)," ")&amp;"' /&gt;")&amp;"&lt;/td&gt;&lt;td headers='score' id='"&amp;AP132&amp;"'&gt;"&amp;J132&amp;"&lt;/td&gt;&lt;td headers='HP'&gt;"&amp;K132&amp;"&lt;/td&gt;&lt;td headers='patk'&gt;"&amp;L132&amp;"&lt;/td&gt;&lt;td headers='matk'&gt;"&amp;M132&amp;"&lt;/td&gt;&lt;td headers='pdef'&gt;"&amp;O132&amp;"&lt;/td&gt;&lt;td headers='mdef'&gt;"&amp;P132&amp;"&lt;/td&gt;&lt;td headers='dex'&gt;"&amp;Q132&amp;"&lt;/td&gt;&lt;td headers='agi'&gt;"&amp;R132&amp;"&lt;/td&gt;&lt;td headers='luck'&gt;"&amp;S132&amp;"&lt;/td&gt;&lt;td headers='aType'&gt;"&amp;T132&amp;IF(V132="","","&lt;br /&gt;"&amp;V132)&amp; "&lt;/td&gt;&lt;td headers='a.bonus'&gt;"&amp;U132&amp;IF(W132="","","&lt;br /&gt;"&amp;W132)&amp;"&lt;/td&gt;&lt;td headers='special'&gt;"&amp;Y132&amp;IF(AA132="","","&lt;br /&gt;"&amp;AA132)&amp;"&lt;/td&gt;&lt;td headers='sp.bonus'&gt;"&amp;Z132&amp;IF(AB132="","","&lt;br /&gt;"&amp;AB132)&amp;"&lt;/td&gt;&lt;td headers='others'&gt;"&amp;AC132&amp;"&lt;/td&gt;&lt;td headers='sinA'&gt;"&amp;AD132&amp;"&lt;/td&gt;&lt;td headers='sinB'&gt;"&amp;AE132&amp;"&lt;/td&gt;&lt;td headers='sinC'&gt;"&amp;AF132&amp;"&lt;/td&gt;&lt;td headers='sinD'&gt;"&amp;AG132&amp;"&lt;/td&gt;&lt;td headers='sinE'&gt;"&amp;AH132&amp;"&lt;/td&gt;&lt;td headers='sinF'&gt;"&amp;AI132&amp;"&lt;/td&gt;&lt;td headers='sinG'&gt;"&amp;AJ132&amp;"&lt;/td&gt;&lt;/tr&gt;"</f>
        <v>&lt;tr class='mmt'&gt;&lt;td headers='icon'&gt;&lt;a href='https://www.alchemistcodedb.com/jp/card/ts-lost-zenn-01'&gt;&lt;img src='resources/TS_LOST_ZENN_01.png' title='鏡に映る隔絶の灯火' /&gt;&lt;/a&gt;&lt;/td&gt;&lt;td headers='name'&gt;鏡に映る隔絶の灯火&lt;/td&gt;&lt;td headers='rank'&gt;5&lt;/td&gt;&lt;td headers='remark'&gt;&lt;/td&gt;&lt;td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id='m130'&gt;70&lt;/td&gt;&lt;td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headers='a.bonus'&gt;20&lt;/td&gt;&lt;td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O132" s="30" t="str">
        <f t="shared" ref="AO132:AO195" si="16">"document.getElementById('"&amp;AP132&amp;"').innerHTML = (b0*"&amp;TEXT(N132,0)&amp;IF(L132="","","+b1*"&amp;TEXT(L132,0)&amp;IF(M132="","","+b2*"&amp;TEXT(M132,0)))&amp;")"&amp;IF(AK132=0,""," + (s0*"&amp;TEXT(AK132,0)&amp;IF(AD132="","","+s1*"&amp;TEXT(AD132,0))&amp;IF(AE132="","","+s2*"&amp;TEXT(AE132,0))&amp;IF(AF132="","","+s3*"&amp;TEXT(AF132,0))&amp;IF(AG132="","","+s4*"&amp;TEXT(AG132,0))&amp;IF(AH132="","","+s5*"&amp;TEXT(AH132,0))&amp;IF(AI132="","","+s6*"&amp;TEXT(AI132,0))&amp;IF(AJ132="","","+s7*"&amp;TEXT(AJ132,0))&amp;")")&amp;IF(AQ132="","","+ ("&amp;AQ132&amp;")")&amp;";"</f>
        <v>document.getElementById('m130').innerHTML = (b0*20+b1*20) + (s0*30+s5*30+s7*30)+ (ex01*20);</v>
      </c>
      <c r="AP132" s="34" t="str">
        <f t="shared" ref="AP132:AP195" si="17">"m"&amp;TEXT(ROW()-2,"000")</f>
        <v>m130</v>
      </c>
      <c r="AQ132" s="6" t="str">
        <f>IF(T132="","",VLOOKUP(T132,List!N$2:O$7,2,FALSE)&amp;"*"&amp;U132&amp;IF(V132="","","+"&amp;VLOOKUP(V132,List!N$2:O$7,2,FALSE)&amp;"*"&amp;W132&amp;"-"&amp;VLOOKUP(T132,List!N$2:O$7,2,FALSE)&amp;"*"&amp;VLOOKUP(V132,List!N$2:O$7,2,FALSE)&amp;"*"&amp;MIN(U132,W132)))&amp;IF(Y132="","",IF(T132="","","+")&amp;VLOOKUP(Y132,List!P$2:Q$14,2,FALSE)&amp;"*"&amp;Z132&amp;IF(AA132="","","+"&amp;VLOOKUP(AA132,List!P$2:Q$13,2,FALSE)))</f>
        <v>ex01*20</v>
      </c>
    </row>
    <row r="133" spans="1:43" s="3" customFormat="1" ht="37.200000000000003" customHeight="1" x14ac:dyDescent="0.3">
      <c r="A133" s="3" t="s">
        <v>646</v>
      </c>
      <c r="C133" s="6" t="s">
        <v>648</v>
      </c>
      <c r="D133" s="3">
        <v>5</v>
      </c>
      <c r="F133" s="6"/>
      <c r="G133" s="16" t="s">
        <v>173</v>
      </c>
      <c r="H133" s="8" t="s">
        <v>174</v>
      </c>
      <c r="I133" s="8" t="s">
        <v>91</v>
      </c>
      <c r="J133" s="4">
        <f t="shared" si="13"/>
        <v>80</v>
      </c>
      <c r="K133" s="2">
        <v>20</v>
      </c>
      <c r="L133" s="2"/>
      <c r="M133" s="2"/>
      <c r="N133" s="2">
        <f t="shared" si="14"/>
        <v>0</v>
      </c>
      <c r="O133" s="2"/>
      <c r="P133" s="2"/>
      <c r="Q133" s="2"/>
      <c r="R133" s="2"/>
      <c r="S133" s="7"/>
      <c r="T133" s="3" t="s">
        <v>14</v>
      </c>
      <c r="U133" s="3">
        <v>40</v>
      </c>
      <c r="X133" s="3">
        <f t="shared" si="15"/>
        <v>40</v>
      </c>
      <c r="Z133" s="8"/>
      <c r="AB133" s="4"/>
      <c r="AC133" s="5" t="s">
        <v>649</v>
      </c>
      <c r="AI133" s="3">
        <v>20</v>
      </c>
      <c r="AJ133" s="3">
        <v>40</v>
      </c>
      <c r="AK133" s="4">
        <f t="shared" si="12"/>
        <v>40</v>
      </c>
      <c r="AM133" s="22"/>
      <c r="AN133" s="30" t="str">
        <f>"&lt;tr class='mmt"&amp;IF(E133="活動"," ev",IF(E133="限定"," ltd",""))&amp;IF(H133=""," groupless'","'")&amp;"&gt;&lt;td headers='icon'&gt;&lt;a href='https://www.alchemistcodedb.com/jp/card/"&amp;SUBSTITUTE(SUBSTITUTE(LOWER(A133),"_","-"),".png","")&amp;"'&gt;&lt;img src='resources/"&amp;A133&amp;"' title='"&amp;C133&amp;"' /&gt;&lt;/a&gt;&lt;/td&gt;&lt;td headers='name'&gt;"&amp;C133&amp;"&lt;/td&gt;&lt;td headers='rank'&gt;"&amp;D133&amp;"&lt;/td&gt;&lt;td headers='remark'&gt;"&amp;IF(E133="活動","&lt;span class='event'&gt;活動&lt;/span&gt;",IF(E133="限定","&lt;span class='limited'&gt;限定&lt;/span&gt;",""))&amp;"&lt;/td&gt;&lt;td headers='origin'&gt;&lt;span class='originName'&gt;"&amp;SUBSTITUTE(G133,CHAR(10),"&lt;br /&gt;")&amp;"&lt;/span&gt;&lt;img class='originLogo' src='resources/ui/"&amp;VLOOKUP(G133,List!F:H,2,FALSE)&amp;"'title='"&amp;SUBSTITUTE(G133,CHAR(10)," ")&amp;"' /&gt;&lt;/td&gt;&lt;td headers='group'&gt;"&amp;IF(H133="","","&lt;span class='groupName'&gt;"&amp;SUBSTITUTE(H133,CHAR(10)," ")&amp;IF(I133="","","&lt;br /&gt;"&amp;SUBSTITUTE(I133,CHAR(10)," "))&amp;"&lt;/span&gt;&lt;img class='groupLogo' src='resources/ui/"&amp;VLOOKUP(H133,List!K:L,2,FALSE)&amp;"' title='"&amp;SUBSTITUTE(H133,CHAR(10)," ")&amp;"' /&gt;")&amp;IF(I133="","","&lt;img class='groupLogo' src='resources/ui/"&amp;VLOOKUP(I133,List!K:L,2,FALSE)&amp;"' title='"&amp;SUBSTITUTE(I133,CHAR(10)," ")&amp;"' /&gt;")&amp;"&lt;/td&gt;&lt;td headers='score' id='"&amp;AP133&amp;"'&gt;"&amp;J133&amp;"&lt;/td&gt;&lt;td headers='HP'&gt;"&amp;K133&amp;"&lt;/td&gt;&lt;td headers='patk'&gt;"&amp;L133&amp;"&lt;/td&gt;&lt;td headers='matk'&gt;"&amp;M133&amp;"&lt;/td&gt;&lt;td headers='pdef'&gt;"&amp;O133&amp;"&lt;/td&gt;&lt;td headers='mdef'&gt;"&amp;P133&amp;"&lt;/td&gt;&lt;td headers='dex'&gt;"&amp;Q133&amp;"&lt;/td&gt;&lt;td headers='agi'&gt;"&amp;R133&amp;"&lt;/td&gt;&lt;td headers='luck'&gt;"&amp;S133&amp;"&lt;/td&gt;&lt;td headers='aType'&gt;"&amp;T133&amp;IF(V133="","","&lt;br /&gt;"&amp;V133)&amp; "&lt;/td&gt;&lt;td headers='a.bonus'&gt;"&amp;U133&amp;IF(W133="","","&lt;br /&gt;"&amp;W133)&amp;"&lt;/td&gt;&lt;td headers='special'&gt;"&amp;Y133&amp;IF(AA133="","","&lt;br /&gt;"&amp;AA133)&amp;"&lt;/td&gt;&lt;td headers='sp.bonus'&gt;"&amp;Z133&amp;IF(AB133="","","&lt;br /&gt;"&amp;AB133)&amp;"&lt;/td&gt;&lt;td headers='others'&gt;"&amp;AC133&amp;"&lt;/td&gt;&lt;td headers='sinA'&gt;"&amp;AD133&amp;"&lt;/td&gt;&lt;td headers='sinB'&gt;"&amp;AE133&amp;"&lt;/td&gt;&lt;td headers='sinC'&gt;"&amp;AF133&amp;"&lt;/td&gt;&lt;td headers='sinD'&gt;"&amp;AG133&amp;"&lt;/td&gt;&lt;td headers='sinE'&gt;"&amp;AH133&amp;"&lt;/td&gt;&lt;td headers='sinF'&gt;"&amp;AI133&amp;"&lt;/td&gt;&lt;td headers='sinG'&gt;"&amp;AJ133&amp;"&lt;/td&gt;&lt;/tr&gt;"</f>
        <v>&lt;tr class='mmt'&gt;&lt;td headers='icon'&gt;&lt;a href='https://www.alchemistcodedb.com/jp/card/ts-lost-zenn-02'&gt;&lt;img src='resources/TS_LOST_ZENN_02.png' title='抜刀忘れ草' /&gt;&lt;/a&gt;&lt;/td&gt;&lt;td headers='name'&gt;抜刀忘れ草&lt;/td&gt;&lt;td headers='rank'&gt;5&lt;/td&gt;&lt;td headers='remark'&gt;&lt;/td&gt;&lt;td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id='m131'&gt;80&lt;/td&gt;&lt;td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headers='a.bonus'&gt;40&lt;/td&gt;&lt;td headers='special'&gt;&lt;/td&gt;&lt;td headers='sp.bonus'&gt;&lt;/td&gt;&lt;td headers='others'&gt;命中率+10,
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O133" s="30" t="str">
        <f t="shared" si="16"/>
        <v>document.getElementById('m131').innerHTML = (b0*0) + (s0*40+s6*20+s7*40)+ (ex01*40);</v>
      </c>
      <c r="AP133" s="34" t="str">
        <f t="shared" si="17"/>
        <v>m131</v>
      </c>
      <c r="AQ133" s="6" t="str">
        <f>IF(T133="","",VLOOKUP(T133,List!N$2:O$7,2,FALSE)&amp;"*"&amp;U133&amp;IF(V133="","","+"&amp;VLOOKUP(V133,List!N$2:O$7,2,FALSE)&amp;"*"&amp;W133&amp;"-"&amp;VLOOKUP(T133,List!N$2:O$7,2,FALSE)&amp;"*"&amp;VLOOKUP(V133,List!N$2:O$7,2,FALSE)&amp;"*"&amp;MIN(U133,W133)))&amp;IF(Y133="","",IF(T133="","","+")&amp;VLOOKUP(Y133,List!P$2:Q$14,2,FALSE)&amp;"*"&amp;Z133&amp;IF(AA133="","","+"&amp;VLOOKUP(AA133,List!P$2:Q$13,2,FALSE)))</f>
        <v>ex01*40</v>
      </c>
    </row>
    <row r="134" spans="1:43" s="3" customFormat="1" ht="37.200000000000003" customHeight="1" x14ac:dyDescent="0.3">
      <c r="A134" s="3" t="s">
        <v>720</v>
      </c>
      <c r="C134" s="6" t="s">
        <v>735</v>
      </c>
      <c r="D134" s="3">
        <v>5</v>
      </c>
      <c r="F134" s="6"/>
      <c r="G134" s="16" t="s">
        <v>173</v>
      </c>
      <c r="H134" s="8" t="s">
        <v>174</v>
      </c>
      <c r="I134" s="8"/>
      <c r="J134" s="4">
        <f t="shared" si="13"/>
        <v>90</v>
      </c>
      <c r="K134" s="2">
        <v>20</v>
      </c>
      <c r="L134" s="2"/>
      <c r="M134" s="2"/>
      <c r="N134" s="2">
        <f t="shared" si="14"/>
        <v>0</v>
      </c>
      <c r="O134" s="2"/>
      <c r="P134" s="2"/>
      <c r="Q134" s="2"/>
      <c r="R134" s="2"/>
      <c r="S134" s="7"/>
      <c r="T134" s="3" t="s">
        <v>14</v>
      </c>
      <c r="U134" s="3">
        <v>30</v>
      </c>
      <c r="V134" s="3" t="s">
        <v>15</v>
      </c>
      <c r="W134" s="3">
        <v>30</v>
      </c>
      <c r="X134" s="3">
        <f t="shared" si="15"/>
        <v>30</v>
      </c>
      <c r="Y134" s="3" t="s">
        <v>20</v>
      </c>
      <c r="Z134" s="8">
        <v>20</v>
      </c>
      <c r="AB134" s="4"/>
      <c r="AC134" s="5"/>
      <c r="AI134" s="3">
        <v>20</v>
      </c>
      <c r="AJ134" s="3">
        <v>40</v>
      </c>
      <c r="AK134" s="4">
        <f t="shared" si="12"/>
        <v>40</v>
      </c>
      <c r="AM134" s="22"/>
      <c r="AN134" s="30" t="str">
        <f>"&lt;tr class='mmt"&amp;IF(E134="活動"," ev",IF(E134="限定"," ltd",""))&amp;IF(H134=""," groupless'","'")&amp;"&gt;&lt;td headers='icon'&gt;&lt;a href='https://www.alchemistcodedb.com/jp/card/"&amp;SUBSTITUTE(SUBSTITUTE(LOWER(A134),"_","-"),".png","")&amp;"'&gt;&lt;img src='resources/"&amp;A134&amp;"' title='"&amp;C134&amp;"' /&gt;&lt;/a&gt;&lt;/td&gt;&lt;td headers='name'&gt;"&amp;C134&amp;"&lt;/td&gt;&lt;td headers='rank'&gt;"&amp;D134&amp;"&lt;/td&gt;&lt;td headers='remark'&gt;"&amp;IF(E134="活動","&lt;span class='event'&gt;活動&lt;/span&gt;",IF(E134="限定","&lt;span class='limited'&gt;限定&lt;/span&gt;",""))&amp;"&lt;/td&gt;&lt;td headers='origin'&gt;&lt;span class='originName'&gt;"&amp;SUBSTITUTE(G134,CHAR(10),"&lt;br /&gt;")&amp;"&lt;/span&gt;&lt;img class='originLogo' src='resources/ui/"&amp;VLOOKUP(G134,List!F:H,2,FALSE)&amp;"'title='"&amp;SUBSTITUTE(G134,CHAR(10)," ")&amp;"' /&gt;&lt;/td&gt;&lt;td headers='group'&gt;"&amp;IF(H134="","","&lt;span class='groupName'&gt;"&amp;SUBSTITUTE(H134,CHAR(10)," ")&amp;IF(I134="","","&lt;br /&gt;"&amp;SUBSTITUTE(I134,CHAR(10)," "))&amp;"&lt;/span&gt;&lt;img class='groupLogo' src='resources/ui/"&amp;VLOOKUP(H134,List!K:L,2,FALSE)&amp;"' title='"&amp;SUBSTITUTE(H134,CHAR(10)," ")&amp;"' /&gt;")&amp;IF(I134="","","&lt;img class='groupLogo' src='resources/ui/"&amp;VLOOKUP(I134,List!K:L,2,FALSE)&amp;"' title='"&amp;SUBSTITUTE(I134,CHAR(10)," ")&amp;"' /&gt;")&amp;"&lt;/td&gt;&lt;td headers='score' id='"&amp;AP134&amp;"'&gt;"&amp;J134&amp;"&lt;/td&gt;&lt;td headers='HP'&gt;"&amp;K134&amp;"&lt;/td&gt;&lt;td headers='patk'&gt;"&amp;L134&amp;"&lt;/td&gt;&lt;td headers='matk'&gt;"&amp;M134&amp;"&lt;/td&gt;&lt;td headers='pdef'&gt;"&amp;O134&amp;"&lt;/td&gt;&lt;td headers='mdef'&gt;"&amp;P134&amp;"&lt;/td&gt;&lt;td headers='dex'&gt;"&amp;Q134&amp;"&lt;/td&gt;&lt;td headers='agi'&gt;"&amp;R134&amp;"&lt;/td&gt;&lt;td headers='luck'&gt;"&amp;S134&amp;"&lt;/td&gt;&lt;td headers='aType'&gt;"&amp;T134&amp;IF(V134="","","&lt;br /&gt;"&amp;V134)&amp; "&lt;/td&gt;&lt;td headers='a.bonus'&gt;"&amp;U134&amp;IF(W134="","","&lt;br /&gt;"&amp;W134)&amp;"&lt;/td&gt;&lt;td headers='special'&gt;"&amp;Y134&amp;IF(AA134="","","&lt;br /&gt;"&amp;AA134)&amp;"&lt;/td&gt;&lt;td headers='sp.bonus'&gt;"&amp;Z134&amp;IF(AB134="","","&lt;br /&gt;"&amp;AB134)&amp;"&lt;/td&gt;&lt;td headers='others'&gt;"&amp;AC134&amp;"&lt;/td&gt;&lt;td headers='sinA'&gt;"&amp;AD134&amp;"&lt;/td&gt;&lt;td headers='sinB'&gt;"&amp;AE134&amp;"&lt;/td&gt;&lt;td headers='sinC'&gt;"&amp;AF134&amp;"&lt;/td&gt;&lt;td headers='sinD'&gt;"&amp;AG134&amp;"&lt;/td&gt;&lt;td headers='sinE'&gt;"&amp;AH134&amp;"&lt;/td&gt;&lt;td headers='sinF'&gt;"&amp;AI134&amp;"&lt;/td&gt;&lt;td headers='sinG'&gt;"&amp;AJ134&amp;"&lt;/td&gt;&lt;/tr&gt;"</f>
        <v>&lt;tr class='mmt'&gt;&lt;td headers='icon'&gt;&lt;a href='https://www.alchemistcodedb.com/jp/card/ts-lost-zex-01'&gt;&lt;img src='resources/TS_LOST_ZEX_01.png' title='偽りの道化' /&gt;&lt;/a&gt;&lt;/td&gt;&lt;td headers='name'&gt;偽りの道化&lt;/td&gt;&lt;td headers='rank'&gt;5&lt;/td&gt;&lt;td headers='remark'&gt;&lt;/td&gt;&lt;td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class='groupName'&gt;十戒衆&lt;/span&gt;&lt;img class='groupLogo' src='resources/ui/subgroup_jikkaisyu.png' title='十戒衆' /&gt;&lt;/td&gt;&lt;td headers='score' id='m132'&gt;90&lt;/td&gt;&lt;td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headers='aType'&gt;斬撃&lt;br /&gt;刺突&lt;/td&gt;&lt;td headers='a.bonus'&gt;30&lt;br /&gt;30&lt;/td&gt;&lt;td headers='special'&gt;単体&lt;/td&gt;&lt;td headers='sp.bonus'&gt;20&lt;/td&gt;&lt;td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O134" s="30" t="str">
        <f t="shared" si="16"/>
        <v>document.getElementById('m132').innerHTML = (b0*0) + (s0*40+s6*20+s7*40)+ (ex01*30+ex02*30-ex01*ex02*30+ex12*20);</v>
      </c>
      <c r="AP134" s="34" t="str">
        <f t="shared" si="17"/>
        <v>m132</v>
      </c>
      <c r="AQ134" s="6" t="str">
        <f>IF(T134="","",VLOOKUP(T134,List!N$2:O$7,2,FALSE)&amp;"*"&amp;U134&amp;IF(V134="","","+"&amp;VLOOKUP(V134,List!N$2:O$7,2,FALSE)&amp;"*"&amp;W134&amp;"-"&amp;VLOOKUP(T134,List!N$2:O$7,2,FALSE)&amp;"*"&amp;VLOOKUP(V134,List!N$2:O$7,2,FALSE)&amp;"*"&amp;MIN(U134,W134)))&amp;IF(Y134="","",IF(T134="","","+")&amp;VLOOKUP(Y134,List!P$2:Q$14,2,FALSE)&amp;"*"&amp;Z134&amp;IF(AA134="","","+"&amp;VLOOKUP(AA134,List!P$2:Q$13,2,FALSE)))</f>
        <v>ex01*30+ex02*30-ex01*ex02*30+ex12*20</v>
      </c>
    </row>
    <row r="135" spans="1:43" s="3" customFormat="1" ht="37.200000000000003" customHeight="1" x14ac:dyDescent="0.3">
      <c r="A135" s="3" t="s">
        <v>191</v>
      </c>
      <c r="C135" s="6" t="s">
        <v>192</v>
      </c>
      <c r="D135" s="3">
        <v>5</v>
      </c>
      <c r="F135" s="6"/>
      <c r="G135" s="16" t="s">
        <v>173</v>
      </c>
      <c r="H135" s="8" t="s">
        <v>174</v>
      </c>
      <c r="I135" s="8"/>
      <c r="J135" s="4">
        <f t="shared" si="13"/>
        <v>80</v>
      </c>
      <c r="K135" s="2">
        <v>20</v>
      </c>
      <c r="L135" s="2"/>
      <c r="M135" s="2">
        <v>40</v>
      </c>
      <c r="N135" s="2">
        <f t="shared" si="14"/>
        <v>40</v>
      </c>
      <c r="O135" s="2"/>
      <c r="P135" s="2"/>
      <c r="Q135" s="2"/>
      <c r="R135" s="2"/>
      <c r="S135" s="7"/>
      <c r="X135" s="3">
        <f t="shared" si="15"/>
        <v>0</v>
      </c>
      <c r="Z135" s="8"/>
      <c r="AB135" s="4"/>
      <c r="AC135" s="5" t="s">
        <v>626</v>
      </c>
      <c r="AI135" s="3">
        <v>20</v>
      </c>
      <c r="AJ135" s="3">
        <v>40</v>
      </c>
      <c r="AK135" s="4">
        <f t="shared" si="12"/>
        <v>40</v>
      </c>
      <c r="AM135" s="22"/>
      <c r="AN135" s="30" t="str">
        <f>"&lt;tr class='mmt"&amp;IF(E135="活動"," ev",IF(E135="限定"," ltd",""))&amp;IF(H135=""," groupless'","'")&amp;"&gt;&lt;td headers='icon'&gt;&lt;a href='https://www.alchemistcodedb.com/jp/card/"&amp;SUBSTITUTE(SUBSTITUTE(LOWER(A135),"_","-"),".png","")&amp;"'&gt;&lt;img src='resources/"&amp;A135&amp;"' title='"&amp;C135&amp;"' /&gt;&lt;/a&gt;&lt;/td&gt;&lt;td headers='name'&gt;"&amp;C135&amp;"&lt;/td&gt;&lt;td headers='rank'&gt;"&amp;D135&amp;"&lt;/td&gt;&lt;td headers='remark'&gt;"&amp;IF(E135="活動","&lt;span class='event'&gt;活動&lt;/span&gt;",IF(E135="限定","&lt;span class='limited'&gt;限定&lt;/span&gt;",""))&amp;"&lt;/td&gt;&lt;td headers='origin'&gt;&lt;span class='originName'&gt;"&amp;SUBSTITUTE(G135,CHAR(10),"&lt;br /&gt;")&amp;"&lt;/span&gt;&lt;img class='originLogo' src='resources/ui/"&amp;VLOOKUP(G135,List!F:H,2,FALSE)&amp;"'title='"&amp;SUBSTITUTE(G135,CHAR(10)," ")&amp;"' /&gt;&lt;/td&gt;&lt;td headers='group'&gt;"&amp;IF(H135="","","&lt;span class='groupName'&gt;"&amp;SUBSTITUTE(H135,CHAR(10)," ")&amp;IF(I135="","","&lt;br /&gt;"&amp;SUBSTITUTE(I135,CHAR(10)," "))&amp;"&lt;/span&gt;&lt;img class='groupLogo' src='resources/ui/"&amp;VLOOKUP(H135,List!K:L,2,FALSE)&amp;"' title='"&amp;SUBSTITUTE(H135,CHAR(10)," ")&amp;"' /&gt;")&amp;IF(I135="","","&lt;img class='groupLogo' src='resources/ui/"&amp;VLOOKUP(I135,List!K:L,2,FALSE)&amp;"' title='"&amp;SUBSTITUTE(I135,CHAR(10)," ")&amp;"' /&gt;")&amp;"&lt;/td&gt;&lt;td headers='score' id='"&amp;AP135&amp;"'&gt;"&amp;J135&amp;"&lt;/td&gt;&lt;td headers='HP'&gt;"&amp;K135&amp;"&lt;/td&gt;&lt;td headers='patk'&gt;"&amp;L135&amp;"&lt;/td&gt;&lt;td headers='matk'&gt;"&amp;M135&amp;"&lt;/td&gt;&lt;td headers='pdef'&gt;"&amp;O135&amp;"&lt;/td&gt;&lt;td headers='mdef'&gt;"&amp;P135&amp;"&lt;/td&gt;&lt;td headers='dex'&gt;"&amp;Q135&amp;"&lt;/td&gt;&lt;td headers='agi'&gt;"&amp;R135&amp;"&lt;/td&gt;&lt;td headers='luck'&gt;"&amp;S135&amp;"&lt;/td&gt;&lt;td headers='aType'&gt;"&amp;T135&amp;IF(V135="","","&lt;br /&gt;"&amp;V135)&amp; "&lt;/td&gt;&lt;td headers='a.bonus'&gt;"&amp;U135&amp;IF(W135="","","&lt;br /&gt;"&amp;W135)&amp;"&lt;/td&gt;&lt;td headers='special'&gt;"&amp;Y135&amp;IF(AA135="","","&lt;br /&gt;"&amp;AA135)&amp;"&lt;/td&gt;&lt;td headers='sp.bonus'&gt;"&amp;Z135&amp;IF(AB135="","","&lt;br /&gt;"&amp;AB135)&amp;"&lt;/td&gt;&lt;td headers='others'&gt;"&amp;AC135&amp;"&lt;/td&gt;&lt;td headers='sinA'&gt;"&amp;AD135&amp;"&lt;/td&gt;&lt;td headers='sinB'&gt;"&amp;AE135&amp;"&lt;/td&gt;&lt;td headers='sinC'&gt;"&amp;AF135&amp;"&lt;/td&gt;&lt;td headers='sinD'&gt;"&amp;AG135&amp;"&lt;/td&gt;&lt;td headers='sinE'&gt;"&amp;AH135&amp;"&lt;/td&gt;&lt;td headers='sinF'&gt;"&amp;AI135&amp;"&lt;/td&gt;&lt;td headers='sinG'&gt;"&amp;AJ135&amp;"&lt;/td&gt;&lt;/tr&gt;"</f>
        <v>&lt;tr class='mmt'&gt;&lt;td headers='icon'&gt;&lt;a href='https://www.alchemistcodedb.com/jp/card/ts-lost-zwei-01'&gt;&lt;img src='resources/TS_LOST_ZWEI_01.png' title='九杯分の命' /&gt;&lt;/a&gt;&lt;/td&gt;&lt;td headers='name'&gt;九杯分の命&lt;/td&gt;&lt;td headers='rank'&gt;5&lt;/td&gt;&lt;td headers='remark'&gt;&lt;/td&gt;&lt;td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class='groupName'&gt;十戒衆&lt;/span&gt;&lt;img class='groupLogo' src='resources/ui/subgroup_jikkaisyu.png' title='十戒衆' /&gt;&lt;/td&gt;&lt;td headers='score' id='m133'&gt;80&lt;/td&gt;&lt;td headers='HP'&gt;20&lt;/td&gt;&lt;td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headers='others'&gt;MP上限+20%, 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O135" s="30" t="str">
        <f t="shared" si="16"/>
        <v>document.getElementById('m133').innerHTML = (b0*40) + (s0*40+s6*20+s7*40);</v>
      </c>
      <c r="AP135" s="34" t="str">
        <f t="shared" si="17"/>
        <v>m133</v>
      </c>
      <c r="AQ135" s="6" t="str">
        <f>IF(T135="","",VLOOKUP(T135,List!N$2:O$7,2,FALSE)&amp;"*"&amp;U135&amp;IF(V135="","","+"&amp;VLOOKUP(V135,List!N$2:O$7,2,FALSE)&amp;"*"&amp;W135&amp;"-"&amp;VLOOKUP(T135,List!N$2:O$7,2,FALSE)&amp;"*"&amp;VLOOKUP(V135,List!N$2:O$7,2,FALSE)&amp;"*"&amp;MIN(U135,W135)))&amp;IF(Y135="","",IF(T135="","","+")&amp;VLOOKUP(Y135,List!P$2:Q$14,2,FALSE)&amp;"*"&amp;Z135&amp;IF(AA135="","","+"&amp;VLOOKUP(AA135,List!P$2:Q$13,2,FALSE)))</f>
        <v/>
      </c>
    </row>
    <row r="136" spans="1:43" s="3" customFormat="1" ht="37.200000000000003" customHeight="1" x14ac:dyDescent="0.3">
      <c r="A136" s="3" t="s">
        <v>616</v>
      </c>
      <c r="C136" s="6" t="s">
        <v>619</v>
      </c>
      <c r="D136" s="3">
        <v>5</v>
      </c>
      <c r="E136" s="3" t="s">
        <v>39</v>
      </c>
      <c r="F136" s="6" t="s">
        <v>845</v>
      </c>
      <c r="G136" s="16" t="s">
        <v>173</v>
      </c>
      <c r="H136" s="8" t="s">
        <v>174</v>
      </c>
      <c r="I136" s="8"/>
      <c r="J136" s="4">
        <f t="shared" si="13"/>
        <v>50</v>
      </c>
      <c r="K136" s="2">
        <v>60</v>
      </c>
      <c r="L136" s="2"/>
      <c r="M136" s="2"/>
      <c r="N136" s="2">
        <f t="shared" si="14"/>
        <v>0</v>
      </c>
      <c r="O136" s="2"/>
      <c r="P136" s="2"/>
      <c r="Q136" s="2"/>
      <c r="R136" s="2"/>
      <c r="S136" s="7"/>
      <c r="T136" s="5" t="s">
        <v>18</v>
      </c>
      <c r="U136" s="3">
        <v>20</v>
      </c>
      <c r="V136" s="5" t="s">
        <v>16</v>
      </c>
      <c r="W136" s="3">
        <v>20</v>
      </c>
      <c r="X136" s="3">
        <f t="shared" si="15"/>
        <v>20</v>
      </c>
      <c r="Z136" s="8"/>
      <c r="AB136" s="4"/>
      <c r="AC136" s="5"/>
      <c r="AI136" s="3">
        <v>30</v>
      </c>
      <c r="AJ136" s="3">
        <v>30</v>
      </c>
      <c r="AK136" s="4">
        <f t="shared" si="12"/>
        <v>30</v>
      </c>
      <c r="AM136" s="22"/>
      <c r="AN136" s="30" t="str">
        <f>"&lt;tr class='mmt"&amp;IF(E136="活動"," ev",IF(E136="限定"," ltd",""))&amp;IF(H136=""," groupless'","'")&amp;"&gt;&lt;td headers='icon'&gt;&lt;a href='https://www.alchemistcodedb.com/jp/card/"&amp;SUBSTITUTE(SUBSTITUTE(LOWER(A136),"_","-"),".png","")&amp;"'&gt;&lt;img src='resources/"&amp;A136&amp;"' title='"&amp;C136&amp;"' /&gt;&lt;/a&gt;&lt;/td&gt;&lt;td headers='name'&gt;"&amp;C136&amp;"&lt;/td&gt;&lt;td headers='rank'&gt;"&amp;D136&amp;"&lt;/td&gt;&lt;td headers='remark'&gt;"&amp;IF(E136="活動","&lt;span class='event'&gt;活動&lt;/span&gt;",IF(E136="限定","&lt;span class='limited'&gt;限定&lt;/span&gt;",""))&amp;"&lt;/td&gt;&lt;td headers='origin'&gt;&lt;span class='originName'&gt;"&amp;SUBSTITUTE(G136,CHAR(10),"&lt;br /&gt;")&amp;"&lt;/span&gt;&lt;img class='originLogo' src='resources/ui/"&amp;VLOOKUP(G136,List!F:H,2,FALSE)&amp;"'title='"&amp;SUBSTITUTE(G136,CHAR(10)," ")&amp;"' /&gt;&lt;/td&gt;&lt;td headers='group'&gt;"&amp;IF(H136="","","&lt;span class='groupName'&gt;"&amp;SUBSTITUTE(H136,CHAR(10)," ")&amp;IF(I136="","","&lt;br /&gt;"&amp;SUBSTITUTE(I136,CHAR(10)," "))&amp;"&lt;/span&gt;&lt;img class='groupLogo' src='resources/ui/"&amp;VLOOKUP(H136,List!K:L,2,FALSE)&amp;"' title='"&amp;SUBSTITUTE(H136,CHAR(10)," ")&amp;"' /&gt;")&amp;IF(I136="","","&lt;img class='groupLogo' src='resources/ui/"&amp;VLOOKUP(I136,List!K:L,2,FALSE)&amp;"' title='"&amp;SUBSTITUTE(I136,CHAR(10)," ")&amp;"' /&gt;")&amp;"&lt;/td&gt;&lt;td headers='score' id='"&amp;AP136&amp;"'&gt;"&amp;J136&amp;"&lt;/td&gt;&lt;td headers='HP'&gt;"&amp;K136&amp;"&lt;/td&gt;&lt;td headers='patk'&gt;"&amp;L136&amp;"&lt;/td&gt;&lt;td headers='matk'&gt;"&amp;M136&amp;"&lt;/td&gt;&lt;td headers='pdef'&gt;"&amp;O136&amp;"&lt;/td&gt;&lt;td headers='mdef'&gt;"&amp;P136&amp;"&lt;/td&gt;&lt;td headers='dex'&gt;"&amp;Q136&amp;"&lt;/td&gt;&lt;td headers='agi'&gt;"&amp;R136&amp;"&lt;/td&gt;&lt;td headers='luck'&gt;"&amp;S136&amp;"&lt;/td&gt;&lt;td headers='aType'&gt;"&amp;T136&amp;IF(V136="","","&lt;br /&gt;"&amp;V136)&amp; "&lt;/td&gt;&lt;td headers='a.bonus'&gt;"&amp;U136&amp;IF(W136="","","&lt;br /&gt;"&amp;W136)&amp;"&lt;/td&gt;&lt;td headers='special'&gt;"&amp;Y136&amp;IF(AA136="","","&lt;br /&gt;"&amp;AA136)&amp;"&lt;/td&gt;&lt;td headers='sp.bonus'&gt;"&amp;Z136&amp;IF(AB136="","","&lt;br /&gt;"&amp;AB136)&amp;"&lt;/td&gt;&lt;td headers='others'&gt;"&amp;AC136&amp;"&lt;/td&gt;&lt;td headers='sinA'&gt;"&amp;AD136&amp;"&lt;/td&gt;&lt;td headers='sinB'&gt;"&amp;AE136&amp;"&lt;/td&gt;&lt;td headers='sinC'&gt;"&amp;AF136&amp;"&lt;/td&gt;&lt;td headers='sinD'&gt;"&amp;AG136&amp;"&lt;/td&gt;&lt;td headers='sinE'&gt;"&amp;AH136&amp;"&lt;/td&gt;&lt;td headers='sinF'&gt;"&amp;AI136&amp;"&lt;/td&gt;&lt;td headers='sinG'&gt;"&amp;AJ136&amp;"&lt;/td&gt;&lt;/tr&gt;"</f>
        <v>&lt;tr class='mmt ltd'&gt;&lt;td headers='icon'&gt;&lt;a href='https://www.alchemistcodedb.com/jp/card/ts-lost-zwei-02'&gt;&lt;img src='resources/TS_LOST_ZWEI_02.png' title='戒めは青き潮騒に抱かれ' /&gt;&lt;/a&gt;&lt;/td&gt;&lt;td headers='name'&gt;戒めは青き潮騒に抱かれ&lt;/td&gt;&lt;td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class='groupName'&gt;十戒衆&lt;/span&gt;&lt;img class='groupLogo' src='resources/ui/subgroup_jikkaisyu.png' title='十戒衆' /&gt;&lt;/td&gt;&lt;td headers='score' id='m134'&gt;50&lt;/td&gt;&lt;td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headers='aType'&gt;魔法&lt;br /&gt;打撃&lt;/td&gt;&lt;td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O136" s="30" t="str">
        <f t="shared" si="16"/>
        <v>document.getElementById('m134').innerHTML = (b0*0) + (s0*30+s6*30+s7*30)+ (ex05*20+ex03*20-ex05*ex03*20);</v>
      </c>
      <c r="AP136" s="34" t="str">
        <f t="shared" si="17"/>
        <v>m134</v>
      </c>
      <c r="AQ136" s="6" t="str">
        <f>IF(T136="","",VLOOKUP(T136,List!N$2:O$7,2,FALSE)&amp;"*"&amp;U136&amp;IF(V136="","","+"&amp;VLOOKUP(V136,List!N$2:O$7,2,FALSE)&amp;"*"&amp;W136&amp;"-"&amp;VLOOKUP(T136,List!N$2:O$7,2,FALSE)&amp;"*"&amp;VLOOKUP(V136,List!N$2:O$7,2,FALSE)&amp;"*"&amp;MIN(U136,W136)))&amp;IF(Y136="","",IF(T136="","","+")&amp;VLOOKUP(Y136,List!P$2:Q$14,2,FALSE)&amp;"*"&amp;Z136&amp;IF(AA136="","","+"&amp;VLOOKUP(AA136,List!P$2:Q$13,2,FALSE)))</f>
        <v>ex05*20+ex03*20-ex05*ex03*20</v>
      </c>
    </row>
    <row r="137" spans="1:43" s="3" customFormat="1" ht="37.200000000000003" customHeight="1" x14ac:dyDescent="0.3">
      <c r="A137" s="3" t="s">
        <v>193</v>
      </c>
      <c r="C137" s="6" t="s">
        <v>194</v>
      </c>
      <c r="D137" s="3">
        <v>5</v>
      </c>
      <c r="F137" s="6"/>
      <c r="G137" s="16" t="s">
        <v>173</v>
      </c>
      <c r="H137" s="8" t="s">
        <v>174</v>
      </c>
      <c r="I137" s="8"/>
      <c r="J137" s="4">
        <f t="shared" si="13"/>
        <v>90</v>
      </c>
      <c r="K137" s="2"/>
      <c r="L137" s="2">
        <v>30</v>
      </c>
      <c r="M137" s="2"/>
      <c r="N137" s="2">
        <f t="shared" si="14"/>
        <v>30</v>
      </c>
      <c r="O137" s="2"/>
      <c r="P137" s="2"/>
      <c r="Q137" s="2"/>
      <c r="R137" s="2">
        <v>10</v>
      </c>
      <c r="S137" s="7"/>
      <c r="T137" s="3" t="s">
        <v>14</v>
      </c>
      <c r="U137" s="3">
        <v>40</v>
      </c>
      <c r="X137" s="3">
        <f t="shared" si="15"/>
        <v>40</v>
      </c>
      <c r="Z137" s="8"/>
      <c r="AB137" s="4"/>
      <c r="AC137" s="5" t="s">
        <v>543</v>
      </c>
      <c r="AF137" s="3">
        <v>20</v>
      </c>
      <c r="AH137" s="3">
        <v>20</v>
      </c>
      <c r="AJ137" s="3">
        <v>20</v>
      </c>
      <c r="AK137" s="4">
        <f t="shared" si="12"/>
        <v>20</v>
      </c>
      <c r="AM137" s="22"/>
      <c r="AN137" s="30" t="str">
        <f>"&lt;tr class='mmt"&amp;IF(E137="活動"," ev",IF(E137="限定"," ltd",""))&amp;IF(H137=""," groupless'","'")&amp;"&gt;&lt;td headers='icon'&gt;&lt;a href='https://www.alchemistcodedb.com/jp/card/"&amp;SUBSTITUTE(SUBSTITUTE(LOWER(A137),"_","-"),".png","")&amp;"'&gt;&lt;img src='resources/"&amp;A137&amp;"' title='"&amp;C137&amp;"' /&gt;&lt;/a&gt;&lt;/td&gt;&lt;td headers='name'&gt;"&amp;C137&amp;"&lt;/td&gt;&lt;td headers='rank'&gt;"&amp;D137&amp;"&lt;/td&gt;&lt;td headers='remark'&gt;"&amp;IF(E137="活動","&lt;span class='event'&gt;活動&lt;/span&gt;",IF(E137="限定","&lt;span class='limited'&gt;限定&lt;/span&gt;",""))&amp;"&lt;/td&gt;&lt;td headers='origin'&gt;&lt;span class='originName'&gt;"&amp;SUBSTITUTE(G137,CHAR(10),"&lt;br /&gt;")&amp;"&lt;/span&gt;&lt;img class='originLogo' src='resources/ui/"&amp;VLOOKUP(G137,List!F:H,2,FALSE)&amp;"'title='"&amp;SUBSTITUTE(G137,CHAR(10)," ")&amp;"' /&gt;&lt;/td&gt;&lt;td headers='group'&gt;"&amp;IF(H137="","","&lt;span class='groupName'&gt;"&amp;SUBSTITUTE(H137,CHAR(10)," ")&amp;IF(I137="","","&lt;br /&gt;"&amp;SUBSTITUTE(I137,CHAR(10)," "))&amp;"&lt;/span&gt;&lt;img class='groupLogo' src='resources/ui/"&amp;VLOOKUP(H137,List!K:L,2,FALSE)&amp;"' title='"&amp;SUBSTITUTE(H137,CHAR(10)," ")&amp;"' /&gt;")&amp;IF(I137="","","&lt;img class='groupLogo' src='resources/ui/"&amp;VLOOKUP(I137,List!K:L,2,FALSE)&amp;"' title='"&amp;SUBSTITUTE(I137,CHAR(10)," ")&amp;"' /&gt;")&amp;"&lt;/td&gt;&lt;td headers='score' id='"&amp;AP137&amp;"'&gt;"&amp;J137&amp;"&lt;/td&gt;&lt;td headers='HP'&gt;"&amp;K137&amp;"&lt;/td&gt;&lt;td headers='patk'&gt;"&amp;L137&amp;"&lt;/td&gt;&lt;td headers='matk'&gt;"&amp;M137&amp;"&lt;/td&gt;&lt;td headers='pdef'&gt;"&amp;O137&amp;"&lt;/td&gt;&lt;td headers='mdef'&gt;"&amp;P137&amp;"&lt;/td&gt;&lt;td headers='dex'&gt;"&amp;Q137&amp;"&lt;/td&gt;&lt;td headers='agi'&gt;"&amp;R137&amp;"&lt;/td&gt;&lt;td headers='luck'&gt;"&amp;S137&amp;"&lt;/td&gt;&lt;td headers='aType'&gt;"&amp;T137&amp;IF(V137="","","&lt;br /&gt;"&amp;V137)&amp; "&lt;/td&gt;&lt;td headers='a.bonus'&gt;"&amp;U137&amp;IF(W137="","","&lt;br /&gt;"&amp;W137)&amp;"&lt;/td&gt;&lt;td headers='special'&gt;"&amp;Y137&amp;IF(AA137="","","&lt;br /&gt;"&amp;AA137)&amp;"&lt;/td&gt;&lt;td headers='sp.bonus'&gt;"&amp;Z137&amp;IF(AB137="","","&lt;br /&gt;"&amp;AB137)&amp;"&lt;/td&gt;&lt;td headers='others'&gt;"&amp;AC137&amp;"&lt;/td&gt;&lt;td headers='sinA'&gt;"&amp;AD137&amp;"&lt;/td&gt;&lt;td headers='sinB'&gt;"&amp;AE137&amp;"&lt;/td&gt;&lt;td headers='sinC'&gt;"&amp;AF137&amp;"&lt;/td&gt;&lt;td headers='sinD'&gt;"&amp;AG137&amp;"&lt;/td&gt;&lt;td headers='sinE'&gt;"&amp;AH137&amp;"&lt;/td&gt;&lt;td headers='sinF'&gt;"&amp;AI137&amp;"&lt;/td&gt;&lt;td headers='sinG'&gt;"&amp;AJ137&amp;"&lt;/td&gt;&lt;/tr&gt;"</f>
        <v>&lt;tr class='mmt'&gt;&lt;td headers='icon'&gt;&lt;a href='https://www.alchemistcodedb.com/jp/card/ts-lost-zyva-01'&gt;&lt;img src='resources/TS_LOST_ZYVA_01.png' title='白き花、黒き花' /&gt;&lt;/a&gt;&lt;/td&gt;&lt;td headers='name'&gt;白き花、黒き花&lt;/td&gt;&lt;td headers='rank'&gt;5&lt;/td&gt;&lt;td headers='remark'&gt;&lt;/td&gt;&lt;td headers='origin'&gt;&lt;span class='originName'&gt;ロストブルー&lt;br /&gt;Lost Blue&lt;/span&gt;&lt;img class='originLogo' src='resources/ui/IT_TB_BIRTH_LOS.png'title='ロストブルー Lost Blue' /&gt;&lt;/td&gt;&lt;td headers='group'&gt;&lt;span class='groupName'&gt;十戒衆&lt;/span&gt;&lt;img class='groupLogo' src='resources/ui/subgroup_jikkaisyu.png' title='十戒衆' /&gt;&lt;/td&gt;&lt;td headers='score' id='m135'&gt;90&lt;/td&gt;&lt;td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headers='aType'&gt;斬撃&lt;/td&gt;&lt;td headers='a.bonus'&gt;40&lt;/td&gt;&lt;td headers='special'&gt;&lt;/td&gt;&lt;td headers='sp.bonus'&gt;&lt;/td&gt;&lt;td headers='others'&gt;回避率+10&lt;/td&gt;&lt;td headers='sinA'&gt;&lt;/td&gt;&lt;td headers='sinB'&gt;&lt;/td&gt;&lt;td headers='sinC'&gt;20&lt;/td&gt;&lt;td headers='sinD'&gt;&lt;/td&gt;&lt;td headers='sinE'&gt;20&lt;/td&gt;&lt;td headers='sinF'&gt;&lt;/td&gt;&lt;td headers='sinG'&gt;20&lt;/td&gt;&lt;/tr&gt;</v>
      </c>
      <c r="AO137" s="30" t="str">
        <f t="shared" si="16"/>
        <v>document.getElementById('m135').innerHTML = (b0*30+b1*30) + (s0*20+s3*20+s5*20+s7*20)+ (ex01*40);</v>
      </c>
      <c r="AP137" s="34" t="str">
        <f t="shared" si="17"/>
        <v>m135</v>
      </c>
      <c r="AQ137" s="6" t="str">
        <f>IF(T137="","",VLOOKUP(T137,List!N$2:O$7,2,FALSE)&amp;"*"&amp;U137&amp;IF(V137="","","+"&amp;VLOOKUP(V137,List!N$2:O$7,2,FALSE)&amp;"*"&amp;W137&amp;"-"&amp;VLOOKUP(T137,List!N$2:O$7,2,FALSE)&amp;"*"&amp;VLOOKUP(V137,List!N$2:O$7,2,FALSE)&amp;"*"&amp;MIN(U137,W137)))&amp;IF(Y137="","",IF(T137="","","+")&amp;VLOOKUP(Y137,List!P$2:Q$14,2,FALSE)&amp;"*"&amp;Z137&amp;IF(AA137="","","+"&amp;VLOOKUP(AA137,List!P$2:Q$13,2,FALSE)))</f>
        <v>ex01*40</v>
      </c>
    </row>
    <row r="138" spans="1:43" s="3" customFormat="1" ht="37.200000000000003" customHeight="1" x14ac:dyDescent="0.3">
      <c r="A138" s="3" t="s">
        <v>587</v>
      </c>
      <c r="C138" s="6" t="s">
        <v>589</v>
      </c>
      <c r="D138" s="3">
        <v>5</v>
      </c>
      <c r="F138" s="6"/>
      <c r="G138" s="16" t="s">
        <v>48</v>
      </c>
      <c r="H138" s="8"/>
      <c r="I138" s="8"/>
      <c r="J138" s="4">
        <f t="shared" si="13"/>
        <v>0</v>
      </c>
      <c r="K138" s="2"/>
      <c r="L138" s="2"/>
      <c r="M138" s="2"/>
      <c r="N138" s="2">
        <f t="shared" si="14"/>
        <v>0</v>
      </c>
      <c r="O138" s="2"/>
      <c r="P138" s="2"/>
      <c r="Q138" s="2"/>
      <c r="R138" s="2"/>
      <c r="S138" s="7"/>
      <c r="X138" s="3">
        <f t="shared" si="15"/>
        <v>0</v>
      </c>
      <c r="Z138" s="8"/>
      <c r="AB138" s="4"/>
      <c r="AC138" s="5"/>
      <c r="AK138" s="4">
        <f t="shared" si="12"/>
        <v>0</v>
      </c>
      <c r="AM138" s="22"/>
      <c r="AN138" s="30" t="str">
        <f>"&lt;tr class='mmt"&amp;IF(E138="活動"," ev",IF(E138="限定"," ltd",""))&amp;IF(H138=""," groupless'","'")&amp;"&gt;&lt;td headers='icon'&gt;&lt;a href='https://www.alchemistcodedb.com/jp/card/"&amp;SUBSTITUTE(SUBSTITUTE(LOWER(A138),"_","-"),".png","")&amp;"'&gt;&lt;img src='resources/"&amp;A138&amp;"' title='"&amp;C138&amp;"' /&gt;&lt;/a&gt;&lt;/td&gt;&lt;td headers='name'&gt;"&amp;C138&amp;"&lt;/td&gt;&lt;td headers='rank'&gt;"&amp;D138&amp;"&lt;/td&gt;&lt;td headers='remark'&gt;"&amp;IF(E138="活動","&lt;span class='event'&gt;活動&lt;/span&gt;",IF(E138="限定","&lt;span class='limited'&gt;限定&lt;/span&gt;",""))&amp;"&lt;/td&gt;&lt;td headers='origin'&gt;&lt;span class='originName'&gt;"&amp;SUBSTITUTE(G138,CHAR(10),"&lt;br /&gt;")&amp;"&lt;/span&gt;&lt;img class='originLogo' src='resources/ui/"&amp;VLOOKUP(G138,List!F:H,2,FALSE)&amp;"'title='"&amp;SUBSTITUTE(G138,CHAR(10)," ")&amp;"' /&gt;&lt;/td&gt;&lt;td headers='group'&gt;"&amp;IF(H138="","","&lt;span class='groupName'&gt;"&amp;SUBSTITUTE(H138,CHAR(10)," ")&amp;IF(I138="","","&lt;br /&gt;"&amp;SUBSTITUTE(I138,CHAR(10)," "))&amp;"&lt;/span&gt;&lt;img class='groupLogo' src='resources/ui/"&amp;VLOOKUP(H138,List!K:L,2,FALSE)&amp;"' title='"&amp;SUBSTITUTE(H138,CHAR(10)," ")&amp;"' /&gt;")&amp;IF(I138="","","&lt;img class='groupLogo' src='resources/ui/"&amp;VLOOKUP(I138,List!K:L,2,FALSE)&amp;"' title='"&amp;SUBSTITUTE(I138,CHAR(10)," ")&amp;"' /&gt;")&amp;"&lt;/td&gt;&lt;td headers='score' id='"&amp;AP138&amp;"'&gt;"&amp;J138&amp;"&lt;/td&gt;&lt;td headers='HP'&gt;"&amp;K138&amp;"&lt;/td&gt;&lt;td headers='patk'&gt;"&amp;L138&amp;"&lt;/td&gt;&lt;td headers='matk'&gt;"&amp;M138&amp;"&lt;/td&gt;&lt;td headers='pdef'&gt;"&amp;O138&amp;"&lt;/td&gt;&lt;td headers='mdef'&gt;"&amp;P138&amp;"&lt;/td&gt;&lt;td headers='dex'&gt;"&amp;Q138&amp;"&lt;/td&gt;&lt;td headers='agi'&gt;"&amp;R138&amp;"&lt;/td&gt;&lt;td headers='luck'&gt;"&amp;S138&amp;"&lt;/td&gt;&lt;td headers='aType'&gt;"&amp;T138&amp;IF(V138="","","&lt;br /&gt;"&amp;V138)&amp; "&lt;/td&gt;&lt;td headers='a.bonus'&gt;"&amp;U138&amp;IF(W138="","","&lt;br /&gt;"&amp;W138)&amp;"&lt;/td&gt;&lt;td headers='special'&gt;"&amp;Y138&amp;IF(AA138="","","&lt;br /&gt;"&amp;AA138)&amp;"&lt;/td&gt;&lt;td headers='sp.bonus'&gt;"&amp;Z138&amp;IF(AB138="","","&lt;br /&gt;"&amp;AB138)&amp;"&lt;/td&gt;&lt;td headers='others'&gt;"&amp;AC138&amp;"&lt;/td&gt;&lt;td headers='sinA'&gt;"&amp;AD138&amp;"&lt;/td&gt;&lt;td headers='sinB'&gt;"&amp;AE138&amp;"&lt;/td&gt;&lt;td headers='sinC'&gt;"&amp;AF138&amp;"&lt;/td&gt;&lt;td headers='sinD'&gt;"&amp;AG138&amp;"&lt;/td&gt;&lt;td headers='sinE'&gt;"&amp;AH138&amp;"&lt;/td&gt;&lt;td headers='sinF'&gt;"&amp;AI138&amp;"&lt;/td&gt;&lt;td headers='sinG'&gt;"&amp;AJ138&amp;"&lt;/td&gt;&lt;/tr&gt;"</f>
        <v>&lt;tr class='mmt groupless'&gt;&lt;td headers='icon'&gt;&lt;a href='https://www.alchemistcodedb.com/jp/card/ts-lust-ainanna-01'&gt;&lt;img src='resources/TS_LUST_AINANNA_01.png' title='冷たく輝くベッドに' /&gt;&lt;/a&gt;&lt;/td&gt;&lt;td headers='name'&gt;冷たく輝くベッドに&lt;/td&gt;&lt;td headers='rank'&gt;5&lt;/td&gt;&lt;td headers='remark'&gt;&lt;/td&gt;&lt;td headers='origin'&gt;&lt;span class='originName'&gt;ルストブルグ&lt;br /&gt;Lustburg&lt;/span&gt;&lt;img class='originLogo' src='resources/ui/IT_TB_BIRTH_LUS.png'title='ルストブルグ Lustburg' /&gt;&lt;/td&gt;&lt;td headers='group'&gt;&lt;/td&gt;&lt;td headers='score' id='m136'&gt;0&lt;/td&gt;&lt;td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38" s="30" t="str">
        <f t="shared" si="16"/>
        <v>document.getElementById('m136').innerHTML = (b0*0);</v>
      </c>
      <c r="AP138" s="34" t="str">
        <f t="shared" si="17"/>
        <v>m136</v>
      </c>
      <c r="AQ138" s="6" t="str">
        <f>IF(T138="","",VLOOKUP(T138,List!N$2:O$7,2,FALSE)&amp;"*"&amp;U138&amp;IF(V138="","","+"&amp;VLOOKUP(V138,List!N$2:O$7,2,FALSE)&amp;"*"&amp;W138&amp;"-"&amp;VLOOKUP(T138,List!N$2:O$7,2,FALSE)&amp;"*"&amp;VLOOKUP(V138,List!N$2:O$7,2,FALSE)&amp;"*"&amp;MIN(U138,W138)))&amp;IF(Y138="","",IF(T138="","","+")&amp;VLOOKUP(Y138,List!P$2:Q$14,2,FALSE)&amp;"*"&amp;Z138&amp;IF(AA138="","","+"&amp;VLOOKUP(AA138,List!P$2:Q$13,2,FALSE)))</f>
        <v/>
      </c>
    </row>
    <row r="139" spans="1:43" s="3" customFormat="1" ht="37.200000000000003" customHeight="1" x14ac:dyDescent="0.3">
      <c r="A139" s="3" t="s">
        <v>195</v>
      </c>
      <c r="C139" s="6" t="s">
        <v>196</v>
      </c>
      <c r="D139" s="3">
        <v>5</v>
      </c>
      <c r="E139" s="3" t="s">
        <v>39</v>
      </c>
      <c r="F139" s="6"/>
      <c r="G139" s="16" t="s">
        <v>48</v>
      </c>
      <c r="H139" s="8" t="s">
        <v>706</v>
      </c>
      <c r="I139" s="8"/>
      <c r="J139" s="4">
        <f t="shared" si="13"/>
        <v>80</v>
      </c>
      <c r="K139" s="2">
        <v>60</v>
      </c>
      <c r="L139" s="2"/>
      <c r="M139" s="2">
        <v>20</v>
      </c>
      <c r="N139" s="2">
        <f t="shared" si="14"/>
        <v>20</v>
      </c>
      <c r="O139" s="2"/>
      <c r="P139" s="2"/>
      <c r="Q139" s="2"/>
      <c r="R139" s="2"/>
      <c r="S139" s="7"/>
      <c r="T139" s="3" t="s">
        <v>16</v>
      </c>
      <c r="U139" s="3">
        <v>20</v>
      </c>
      <c r="X139" s="3">
        <f t="shared" si="15"/>
        <v>20</v>
      </c>
      <c r="Z139" s="8"/>
      <c r="AB139" s="4"/>
      <c r="AC139" s="5"/>
      <c r="AD139" s="3">
        <v>20</v>
      </c>
      <c r="AF139" s="3">
        <v>40</v>
      </c>
      <c r="AK139" s="4">
        <f t="shared" si="12"/>
        <v>40</v>
      </c>
      <c r="AM139" s="22"/>
      <c r="AN139" s="30" t="str">
        <f>"&lt;tr class='mmt"&amp;IF(E139="活動"," ev",IF(E139="限定"," ltd",""))&amp;IF(H139=""," groupless'","'")&amp;"&gt;&lt;td headers='icon'&gt;&lt;a href='https://www.alchemistcodedb.com/jp/card/"&amp;SUBSTITUTE(SUBSTITUTE(LOWER(A139),"_","-"),".png","")&amp;"'&gt;&lt;img src='resources/"&amp;A139&amp;"' title='"&amp;C139&amp;"' /&gt;&lt;/a&gt;&lt;/td&gt;&lt;td headers='name'&gt;"&amp;C139&amp;"&lt;/td&gt;&lt;td headers='rank'&gt;"&amp;D139&amp;"&lt;/td&gt;&lt;td headers='remark'&gt;"&amp;IF(E139="活動","&lt;span class='event'&gt;活動&lt;/span&gt;",IF(E139="限定","&lt;span class='limited'&gt;限定&lt;/span&gt;",""))&amp;"&lt;/td&gt;&lt;td headers='origin'&gt;&lt;span class='originName'&gt;"&amp;SUBSTITUTE(G139,CHAR(10),"&lt;br /&gt;")&amp;"&lt;/span&gt;&lt;img class='originLogo' src='resources/ui/"&amp;VLOOKUP(G139,List!F:H,2,FALSE)&amp;"'title='"&amp;SUBSTITUTE(G139,CHAR(10)," ")&amp;"' /&gt;&lt;/td&gt;&lt;td headers='group'&gt;"&amp;IF(H139="","","&lt;span class='groupName'&gt;"&amp;SUBSTITUTE(H139,CHAR(10)," ")&amp;IF(I139="","","&lt;br /&gt;"&amp;SUBSTITUTE(I139,CHAR(10)," "))&amp;"&lt;/span&gt;&lt;img class='groupLogo' src='resources/ui/"&amp;VLOOKUP(H139,List!K:L,2,FALSE)&amp;"' title='"&amp;SUBSTITUTE(H139,CHAR(10)," ")&amp;"' /&gt;")&amp;IF(I139="","","&lt;img class='groupLogo' src='resources/ui/"&amp;VLOOKUP(I139,List!K:L,2,FALSE)&amp;"' title='"&amp;SUBSTITUTE(I139,CHAR(10)," ")&amp;"' /&gt;")&amp;"&lt;/td&gt;&lt;td headers='score' id='"&amp;AP139&amp;"'&gt;"&amp;J139&amp;"&lt;/td&gt;&lt;td headers='HP'&gt;"&amp;K139&amp;"&lt;/td&gt;&lt;td headers='patk'&gt;"&amp;L139&amp;"&lt;/td&gt;&lt;td headers='matk'&gt;"&amp;M139&amp;"&lt;/td&gt;&lt;td headers='pdef'&gt;"&amp;O139&amp;"&lt;/td&gt;&lt;td headers='mdef'&gt;"&amp;P139&amp;"&lt;/td&gt;&lt;td headers='dex'&gt;"&amp;Q139&amp;"&lt;/td&gt;&lt;td headers='agi'&gt;"&amp;R139&amp;"&lt;/td&gt;&lt;td headers='luck'&gt;"&amp;S139&amp;"&lt;/td&gt;&lt;td headers='aType'&gt;"&amp;T139&amp;IF(V139="","","&lt;br /&gt;"&amp;V139)&amp; "&lt;/td&gt;&lt;td headers='a.bonus'&gt;"&amp;U139&amp;IF(W139="","","&lt;br /&gt;"&amp;W139)&amp;"&lt;/td&gt;&lt;td headers='special'&gt;"&amp;Y139&amp;IF(AA139="","","&lt;br /&gt;"&amp;AA139)&amp;"&lt;/td&gt;&lt;td headers='sp.bonus'&gt;"&amp;Z139&amp;IF(AB139="","","&lt;br /&gt;"&amp;AB139)&amp;"&lt;/td&gt;&lt;td headers='others'&gt;"&amp;AC139&amp;"&lt;/td&gt;&lt;td headers='sinA'&gt;"&amp;AD139&amp;"&lt;/td&gt;&lt;td headers='sinB'&gt;"&amp;AE139&amp;"&lt;/td&gt;&lt;td headers='sinC'&gt;"&amp;AF139&amp;"&lt;/td&gt;&lt;td headers='sinD'&gt;"&amp;AG139&amp;"&lt;/td&gt;&lt;td headers='sinE'&gt;"&amp;AH139&amp;"&lt;/td&gt;&lt;td headers='sinF'&gt;"&amp;AI139&amp;"&lt;/td&gt;&lt;td headers='sinG'&gt;"&amp;AJ139&amp;"&lt;/td&gt;&lt;/tr&gt;"</f>
        <v>&lt;tr class='mmt ltd'&gt;&lt;td headers='icon'&gt;&lt;a href='https://www.alchemistcodedb.com/jp/card/ts-lust-alma-01'&gt;&lt;img src='resources/TS_LUST_ALMA_01.png' title='アルマは楽しそう、でも…' /&gt;&lt;/a&gt;&lt;/td&gt;&lt;td headers='name'&gt;アルマは楽しそう、でも…&lt;/td&gt;&lt;td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id='m137'&gt;80&lt;/td&gt;&lt;td headers='HP'&gt;60&lt;/td&gt;&lt;td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headers='aType'&gt;打撃&lt;/td&gt;&lt;td headers='a.bonus'&gt;20&lt;/td&gt;&lt;td headers='special'&gt;&lt;/td&gt;&lt;td headers='sp.bonus'&gt;&lt;/td&gt;&lt;td headers='others'&gt;&lt;/td&gt;&lt;td headers='sinA'&gt;20&lt;/td&gt;&lt;td headers='sinB'&gt;&lt;/td&gt;&lt;td headers='sinC'&gt;40&lt;/td&gt;&lt;td headers='sinD'&gt;&lt;/td&gt;&lt;td headers='sinE'&gt;&lt;/td&gt;&lt;td headers='sinF'&gt;&lt;/td&gt;&lt;td headers='sinG'&gt;&lt;/td&gt;&lt;/tr&gt;</v>
      </c>
      <c r="AO139" s="30" t="str">
        <f t="shared" si="16"/>
        <v>document.getElementById('m137').innerHTML = (b0*20) + (s0*40+s1*20+s3*40)+ (ex03*20);</v>
      </c>
      <c r="AP139" s="34" t="str">
        <f t="shared" si="17"/>
        <v>m137</v>
      </c>
      <c r="AQ139" s="6" t="str">
        <f>IF(T139="","",VLOOKUP(T139,List!N$2:O$7,2,FALSE)&amp;"*"&amp;U139&amp;IF(V139="","","+"&amp;VLOOKUP(V139,List!N$2:O$7,2,FALSE)&amp;"*"&amp;W139&amp;"-"&amp;VLOOKUP(T139,List!N$2:O$7,2,FALSE)&amp;"*"&amp;VLOOKUP(V139,List!N$2:O$7,2,FALSE)&amp;"*"&amp;MIN(U139,W139)))&amp;IF(Y139="","",IF(T139="","","+")&amp;VLOOKUP(Y139,List!P$2:Q$14,2,FALSE)&amp;"*"&amp;Z139&amp;IF(AA139="","","+"&amp;VLOOKUP(AA139,List!P$2:Q$13,2,FALSE)))</f>
        <v>ex03*20</v>
      </c>
    </row>
    <row r="140" spans="1:43" s="3" customFormat="1" ht="37.200000000000003" customHeight="1" x14ac:dyDescent="0.3">
      <c r="A140" s="3" t="s">
        <v>197</v>
      </c>
      <c r="C140" s="6" t="s">
        <v>198</v>
      </c>
      <c r="D140" s="3">
        <v>5</v>
      </c>
      <c r="E140" s="3" t="s">
        <v>39</v>
      </c>
      <c r="F140" s="6" t="s">
        <v>845</v>
      </c>
      <c r="G140" s="16" t="s">
        <v>48</v>
      </c>
      <c r="H140" s="8" t="s">
        <v>706</v>
      </c>
      <c r="I140" s="8"/>
      <c r="J140" s="4">
        <f t="shared" si="13"/>
        <v>90</v>
      </c>
      <c r="K140" s="2"/>
      <c r="L140" s="2"/>
      <c r="M140" s="2">
        <v>30</v>
      </c>
      <c r="N140" s="2">
        <f t="shared" si="14"/>
        <v>30</v>
      </c>
      <c r="O140" s="2"/>
      <c r="P140" s="2"/>
      <c r="Q140" s="2">
        <v>20</v>
      </c>
      <c r="R140" s="2"/>
      <c r="S140" s="7"/>
      <c r="T140" s="3" t="s">
        <v>16</v>
      </c>
      <c r="U140" s="3">
        <v>30</v>
      </c>
      <c r="X140" s="3">
        <f t="shared" si="15"/>
        <v>30</v>
      </c>
      <c r="Z140" s="8"/>
      <c r="AB140" s="4"/>
      <c r="AC140" s="5" t="s">
        <v>479</v>
      </c>
      <c r="AD140" s="3">
        <v>30</v>
      </c>
      <c r="AF140" s="3">
        <v>30</v>
      </c>
      <c r="AK140" s="4">
        <f t="shared" si="12"/>
        <v>30</v>
      </c>
      <c r="AM140" s="22"/>
      <c r="AN140" s="30" t="str">
        <f>"&lt;tr class='mmt"&amp;IF(E140="活動"," ev",IF(E140="限定"," ltd",""))&amp;IF(H140=""," groupless'","'")&amp;"&gt;&lt;td headers='icon'&gt;&lt;a href='https://www.alchemistcodedb.com/jp/card/"&amp;SUBSTITUTE(SUBSTITUTE(LOWER(A140),"_","-"),".png","")&amp;"'&gt;&lt;img src='resources/"&amp;A140&amp;"' title='"&amp;C140&amp;"' /&gt;&lt;/a&gt;&lt;/td&gt;&lt;td headers='name'&gt;"&amp;C140&amp;"&lt;/td&gt;&lt;td headers='rank'&gt;"&amp;D140&amp;"&lt;/td&gt;&lt;td headers='remark'&gt;"&amp;IF(E140="活動","&lt;span class='event'&gt;活動&lt;/span&gt;",IF(E140="限定","&lt;span class='limited'&gt;限定&lt;/span&gt;",""))&amp;"&lt;/td&gt;&lt;td headers='origin'&gt;&lt;span class='originName'&gt;"&amp;SUBSTITUTE(G140,CHAR(10),"&lt;br /&gt;")&amp;"&lt;/span&gt;&lt;img class='originLogo' src='resources/ui/"&amp;VLOOKUP(G140,List!F:H,2,FALSE)&amp;"'title='"&amp;SUBSTITUTE(G140,CHAR(10)," ")&amp;"' /&gt;&lt;/td&gt;&lt;td headers='group'&gt;"&amp;IF(H140="","","&lt;span class='groupName'&gt;"&amp;SUBSTITUTE(H140,CHAR(10)," ")&amp;IF(I140="","","&lt;br /&gt;"&amp;SUBSTITUTE(I140,CHAR(10)," "))&amp;"&lt;/span&gt;&lt;img class='groupLogo' src='resources/ui/"&amp;VLOOKUP(H140,List!K:L,2,FALSE)&amp;"' title='"&amp;SUBSTITUTE(H140,CHAR(10)," ")&amp;"' /&gt;")&amp;IF(I140="","","&lt;img class='groupLogo' src='resources/ui/"&amp;VLOOKUP(I140,List!K:L,2,FALSE)&amp;"' title='"&amp;SUBSTITUTE(I140,CHAR(10)," ")&amp;"' /&gt;")&amp;"&lt;/td&gt;&lt;td headers='score' id='"&amp;AP140&amp;"'&gt;"&amp;J140&amp;"&lt;/td&gt;&lt;td headers='HP'&gt;"&amp;K140&amp;"&lt;/td&gt;&lt;td headers='patk'&gt;"&amp;L140&amp;"&lt;/td&gt;&lt;td headers='matk'&gt;"&amp;M140&amp;"&lt;/td&gt;&lt;td headers='pdef'&gt;"&amp;O140&amp;"&lt;/td&gt;&lt;td headers='mdef'&gt;"&amp;P140&amp;"&lt;/td&gt;&lt;td headers='dex'&gt;"&amp;Q140&amp;"&lt;/td&gt;&lt;td headers='agi'&gt;"&amp;R140&amp;"&lt;/td&gt;&lt;td headers='luck'&gt;"&amp;S140&amp;"&lt;/td&gt;&lt;td headers='aType'&gt;"&amp;T140&amp;IF(V140="","","&lt;br /&gt;"&amp;V140)&amp; "&lt;/td&gt;&lt;td headers='a.bonus'&gt;"&amp;U140&amp;IF(W140="","","&lt;br /&gt;"&amp;W140)&amp;"&lt;/td&gt;&lt;td headers='special'&gt;"&amp;Y140&amp;IF(AA140="","","&lt;br /&gt;"&amp;AA140)&amp;"&lt;/td&gt;&lt;td headers='sp.bonus'&gt;"&amp;Z140&amp;IF(AB140="","","&lt;br /&gt;"&amp;AB140)&amp;"&lt;/td&gt;&lt;td headers='others'&gt;"&amp;AC140&amp;"&lt;/td&gt;&lt;td headers='sinA'&gt;"&amp;AD140&amp;"&lt;/td&gt;&lt;td headers='sinB'&gt;"&amp;AE140&amp;"&lt;/td&gt;&lt;td headers='sinC'&gt;"&amp;AF140&amp;"&lt;/td&gt;&lt;td headers='sinD'&gt;"&amp;AG140&amp;"&lt;/td&gt;&lt;td headers='sinE'&gt;"&amp;AH140&amp;"&lt;/td&gt;&lt;td headers='sinF'&gt;"&amp;AI140&amp;"&lt;/td&gt;&lt;td headers='sinG'&gt;"&amp;AJ140&amp;"&lt;/td&gt;&lt;/tr&gt;"</f>
        <v>&lt;tr class='mmt ltd'&gt;&lt;td headers='icon'&gt;&lt;a href='https://www.alchemistcodedb.com/jp/card/ts-lust-alma-02'&gt;&lt;img src='resources/TS_LUST_ALMA_02.png' title='特訓サマービーチ' /&gt;&lt;/a&gt;&lt;/td&gt;&lt;td headers='name'&gt;特訓サマービーチ&lt;/td&gt;&lt;td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id='m138'&gt;90&lt;/td&gt;&lt;td headers='HP'&gt;&lt;/td&gt;&lt;td headers='patk'&gt;&lt;/td&gt;&lt;td headers='matk'&gt;30&lt;/td&gt;&lt;td headers='pdef'&gt;&lt;/td&gt;&lt;td headers='mdef'&gt;&lt;/td&gt;&lt;td headers='dex'&gt;20&lt;/td&gt;&lt;td headers='agi'&gt;&lt;/td&gt;&lt;td headers='luck'&gt;&lt;/td&gt;&lt;td headers='aType'&gt;打撃&lt;/td&gt;&lt;td headers='a.bonus'&gt;30&lt;/td&gt;&lt;td headers='special'&gt;&lt;/td&gt;&lt;td headers='sp.bonus'&gt;&lt;/td&gt;&lt;td headers='others'&gt;命中率+10&lt;/td&gt;&lt;td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O140" s="30" t="str">
        <f t="shared" si="16"/>
        <v>document.getElementById('m138').innerHTML = (b0*30) + (s0*30+s1*30+s3*30)+ (ex03*30);</v>
      </c>
      <c r="AP140" s="34" t="str">
        <f t="shared" si="17"/>
        <v>m138</v>
      </c>
      <c r="AQ140" s="6" t="str">
        <f>IF(T140="","",VLOOKUP(T140,List!N$2:O$7,2,FALSE)&amp;"*"&amp;U140&amp;IF(V140="","","+"&amp;VLOOKUP(V140,List!N$2:O$7,2,FALSE)&amp;"*"&amp;W140&amp;"-"&amp;VLOOKUP(T140,List!N$2:O$7,2,FALSE)&amp;"*"&amp;VLOOKUP(V140,List!N$2:O$7,2,FALSE)&amp;"*"&amp;MIN(U140,W140)))&amp;IF(Y140="","",IF(T140="","","+")&amp;VLOOKUP(Y140,List!P$2:Q$14,2,FALSE)&amp;"*"&amp;Z140&amp;IF(AA140="","","+"&amp;VLOOKUP(AA140,List!P$2:Q$13,2,FALSE)))</f>
        <v>ex03*30</v>
      </c>
    </row>
    <row r="141" spans="1:43" s="3" customFormat="1" ht="37.200000000000003" customHeight="1" x14ac:dyDescent="0.3">
      <c r="A141" s="3" t="s">
        <v>199</v>
      </c>
      <c r="C141" s="6" t="s">
        <v>200</v>
      </c>
      <c r="D141" s="3">
        <v>5</v>
      </c>
      <c r="E141" s="3" t="s">
        <v>39</v>
      </c>
      <c r="F141" s="6"/>
      <c r="G141" s="16" t="s">
        <v>48</v>
      </c>
      <c r="H141" s="8"/>
      <c r="I141" s="8"/>
      <c r="J141" s="4">
        <f t="shared" si="13"/>
        <v>0</v>
      </c>
      <c r="K141" s="2"/>
      <c r="L141" s="2"/>
      <c r="M141" s="2"/>
      <c r="N141" s="2">
        <f t="shared" si="14"/>
        <v>0</v>
      </c>
      <c r="O141" s="2"/>
      <c r="P141" s="2"/>
      <c r="Q141" s="2"/>
      <c r="R141" s="2"/>
      <c r="S141" s="7"/>
      <c r="X141" s="3">
        <f t="shared" si="15"/>
        <v>0</v>
      </c>
      <c r="Z141" s="8"/>
      <c r="AB141" s="4"/>
      <c r="AC141" s="5"/>
      <c r="AK141" s="4">
        <f t="shared" si="12"/>
        <v>0</v>
      </c>
      <c r="AM141" s="22"/>
      <c r="AN141" s="30" t="str">
        <f>"&lt;tr class='mmt"&amp;IF(E141="活動"," ev",IF(E141="限定"," ltd",""))&amp;IF(H141=""," groupless'","'")&amp;"&gt;&lt;td headers='icon'&gt;&lt;a href='https://www.alchemistcodedb.com/jp/card/"&amp;SUBSTITUTE(SUBSTITUTE(LOWER(A141),"_","-"),".png","")&amp;"'&gt;&lt;img src='resources/"&amp;A141&amp;"' title='"&amp;C141&amp;"' /&gt;&lt;/a&gt;&lt;/td&gt;&lt;td headers='name'&gt;"&amp;C141&amp;"&lt;/td&gt;&lt;td headers='rank'&gt;"&amp;D141&amp;"&lt;/td&gt;&lt;td headers='remark'&gt;"&amp;IF(E141="活動","&lt;span class='event'&gt;活動&lt;/span&gt;",IF(E141="限定","&lt;span class='limited'&gt;限定&lt;/span&gt;",""))&amp;"&lt;/td&gt;&lt;td headers='origin'&gt;&lt;span class='originName'&gt;"&amp;SUBSTITUTE(G141,CHAR(10),"&lt;br /&gt;")&amp;"&lt;/span&gt;&lt;img class='originLogo' src='resources/ui/"&amp;VLOOKUP(G141,List!F:H,2,FALSE)&amp;"'title='"&amp;SUBSTITUTE(G141,CHAR(10)," ")&amp;"' /&gt;&lt;/td&gt;&lt;td headers='group'&gt;"&amp;IF(H141="","","&lt;span class='groupName'&gt;"&amp;SUBSTITUTE(H141,CHAR(10)," ")&amp;IF(I141="","","&lt;br /&gt;"&amp;SUBSTITUTE(I141,CHAR(10)," "))&amp;"&lt;/span&gt;&lt;img class='groupLogo' src='resources/ui/"&amp;VLOOKUP(H141,List!K:L,2,FALSE)&amp;"' title='"&amp;SUBSTITUTE(H141,CHAR(10)," ")&amp;"' /&gt;")&amp;IF(I141="","","&lt;img class='groupLogo' src='resources/ui/"&amp;VLOOKUP(I141,List!K:L,2,FALSE)&amp;"' title='"&amp;SUBSTITUTE(I141,CHAR(10)," ")&amp;"' /&gt;")&amp;"&lt;/td&gt;&lt;td headers='score' id='"&amp;AP141&amp;"'&gt;"&amp;J141&amp;"&lt;/td&gt;&lt;td headers='HP'&gt;"&amp;K141&amp;"&lt;/td&gt;&lt;td headers='patk'&gt;"&amp;L141&amp;"&lt;/td&gt;&lt;td headers='matk'&gt;"&amp;M141&amp;"&lt;/td&gt;&lt;td headers='pdef'&gt;"&amp;O141&amp;"&lt;/td&gt;&lt;td headers='mdef'&gt;"&amp;P141&amp;"&lt;/td&gt;&lt;td headers='dex'&gt;"&amp;Q141&amp;"&lt;/td&gt;&lt;td headers='agi'&gt;"&amp;R141&amp;"&lt;/td&gt;&lt;td headers='luck'&gt;"&amp;S141&amp;"&lt;/td&gt;&lt;td headers='aType'&gt;"&amp;T141&amp;IF(V141="","","&lt;br /&gt;"&amp;V141)&amp; "&lt;/td&gt;&lt;td headers='a.bonus'&gt;"&amp;U141&amp;IF(W141="","","&lt;br /&gt;"&amp;W141)&amp;"&lt;/td&gt;&lt;td headers='special'&gt;"&amp;Y141&amp;IF(AA141="","","&lt;br /&gt;"&amp;AA141)&amp;"&lt;/td&gt;&lt;td headers='sp.bonus'&gt;"&amp;Z141&amp;IF(AB141="","","&lt;br /&gt;"&amp;AB141)&amp;"&lt;/td&gt;&lt;td headers='others'&gt;"&amp;AC141&amp;"&lt;/td&gt;&lt;td headers='sinA'&gt;"&amp;AD141&amp;"&lt;/td&gt;&lt;td headers='sinB'&gt;"&amp;AE141&amp;"&lt;/td&gt;&lt;td headers='sinC'&gt;"&amp;AF141&amp;"&lt;/td&gt;&lt;td headers='sinD'&gt;"&amp;AG141&amp;"&lt;/td&gt;&lt;td headers='sinE'&gt;"&amp;AH141&amp;"&lt;/td&gt;&lt;td headers='sinF'&gt;"&amp;AI141&amp;"&lt;/td&gt;&lt;td headers='sinG'&gt;"&amp;AJ141&amp;"&lt;/td&gt;&lt;/tr&gt;"</f>
        <v>&lt;tr class='mmt ltd groupless'&gt;&lt;td headers='icon'&gt;&lt;a href='https://www.alchemistcodedb.com/jp/card/ts-lust-ambrosia-01'&gt;&lt;img src='resources/TS_LUST_AMBROSIA_01.png' title='罪、その地に積もりて' /&gt;&lt;/a&gt;&lt;/td&gt;&lt;td headers='name'&gt;罪、その地に積もりて&lt;/td&gt;&lt;td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headers='group'&gt;&lt;/td&gt;&lt;td headers='score' id='m139'&gt;0&lt;/td&gt;&lt;td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41" s="30" t="str">
        <f t="shared" si="16"/>
        <v>document.getElementById('m139').innerHTML = (b0*0);</v>
      </c>
      <c r="AP141" s="34" t="str">
        <f t="shared" si="17"/>
        <v>m139</v>
      </c>
      <c r="AQ141" s="6" t="str">
        <f>IF(T141="","",VLOOKUP(T141,List!N$2:O$7,2,FALSE)&amp;"*"&amp;U141&amp;IF(V141="","","+"&amp;VLOOKUP(V141,List!N$2:O$7,2,FALSE)&amp;"*"&amp;W141&amp;"-"&amp;VLOOKUP(T141,List!N$2:O$7,2,FALSE)&amp;"*"&amp;VLOOKUP(V141,List!N$2:O$7,2,FALSE)&amp;"*"&amp;MIN(U141,W141)))&amp;IF(Y141="","",IF(T141="","","+")&amp;VLOOKUP(Y141,List!P$2:Q$14,2,FALSE)&amp;"*"&amp;Z141&amp;IF(AA141="","","+"&amp;VLOOKUP(AA141,List!P$2:Q$13,2,FALSE)))</f>
        <v/>
      </c>
    </row>
    <row r="142" spans="1:43" s="3" customFormat="1" ht="37.200000000000003" customHeight="1" x14ac:dyDescent="0.3">
      <c r="A142" s="3" t="s">
        <v>201</v>
      </c>
      <c r="C142" s="6" t="s">
        <v>202</v>
      </c>
      <c r="D142" s="3">
        <v>5</v>
      </c>
      <c r="F142" s="6"/>
      <c r="G142" s="16" t="s">
        <v>48</v>
      </c>
      <c r="H142" s="8" t="s">
        <v>706</v>
      </c>
      <c r="I142" s="8"/>
      <c r="J142" s="4">
        <f t="shared" si="13"/>
        <v>80</v>
      </c>
      <c r="K142" s="2">
        <v>40</v>
      </c>
      <c r="L142" s="2"/>
      <c r="M142" s="2">
        <v>20</v>
      </c>
      <c r="N142" s="2">
        <f t="shared" si="14"/>
        <v>20</v>
      </c>
      <c r="O142" s="2"/>
      <c r="P142" s="2"/>
      <c r="Q142" s="2"/>
      <c r="R142" s="2"/>
      <c r="S142" s="7"/>
      <c r="X142" s="3">
        <f t="shared" si="15"/>
        <v>0</v>
      </c>
      <c r="Y142" s="3" t="s">
        <v>498</v>
      </c>
      <c r="Z142" s="8">
        <v>20</v>
      </c>
      <c r="AB142" s="4"/>
      <c r="AC142" s="5" t="s">
        <v>623</v>
      </c>
      <c r="AE142" s="3">
        <v>20</v>
      </c>
      <c r="AF142" s="3">
        <v>40</v>
      </c>
      <c r="AK142" s="4">
        <f t="shared" si="12"/>
        <v>40</v>
      </c>
      <c r="AM142" s="22"/>
      <c r="AN142" s="30" t="str">
        <f>"&lt;tr class='mmt"&amp;IF(E142="活動"," ev",IF(E142="限定"," ltd",""))&amp;IF(H142=""," groupless'","'")&amp;"&gt;&lt;td headers='icon'&gt;&lt;a href='https://www.alchemistcodedb.com/jp/card/"&amp;SUBSTITUTE(SUBSTITUTE(LOWER(A142),"_","-"),".png","")&amp;"'&gt;&lt;img src='resources/"&amp;A142&amp;"' title='"&amp;C142&amp;"' /&gt;&lt;/a&gt;&lt;/td&gt;&lt;td headers='name'&gt;"&amp;C142&amp;"&lt;/td&gt;&lt;td headers='rank'&gt;"&amp;D142&amp;"&lt;/td&gt;&lt;td headers='remark'&gt;"&amp;IF(E142="活動","&lt;span class='event'&gt;活動&lt;/span&gt;",IF(E142="限定","&lt;span class='limited'&gt;限定&lt;/span&gt;",""))&amp;"&lt;/td&gt;&lt;td headers='origin'&gt;&lt;span class='originName'&gt;"&amp;SUBSTITUTE(G142,CHAR(10),"&lt;br /&gt;")&amp;"&lt;/span&gt;&lt;img class='originLogo' src='resources/ui/"&amp;VLOOKUP(G142,List!F:H,2,FALSE)&amp;"'title='"&amp;SUBSTITUTE(G142,CHAR(10)," ")&amp;"' /&gt;&lt;/td&gt;&lt;td headers='group'&gt;"&amp;IF(H142="","","&lt;span class='groupName'&gt;"&amp;SUBSTITUTE(H142,CHAR(10)," ")&amp;IF(I142="","","&lt;br /&gt;"&amp;SUBSTITUTE(I142,CHAR(10)," "))&amp;"&lt;/span&gt;&lt;img class='groupLogo' src='resources/ui/"&amp;VLOOKUP(H142,List!K:L,2,FALSE)&amp;"' title='"&amp;SUBSTITUTE(H142,CHAR(10)," ")&amp;"' /&gt;")&amp;IF(I142="","","&lt;img class='groupLogo' src='resources/ui/"&amp;VLOOKUP(I142,List!K:L,2,FALSE)&amp;"' title='"&amp;SUBSTITUTE(I142,CHAR(10)," ")&amp;"' /&gt;")&amp;"&lt;/td&gt;&lt;td headers='score' id='"&amp;AP142&amp;"'&gt;"&amp;J142&amp;"&lt;/td&gt;&lt;td headers='HP'&gt;"&amp;K142&amp;"&lt;/td&gt;&lt;td headers='patk'&gt;"&amp;L142&amp;"&lt;/td&gt;&lt;td headers='matk'&gt;"&amp;M142&amp;"&lt;/td&gt;&lt;td headers='pdef'&gt;"&amp;O142&amp;"&lt;/td&gt;&lt;td headers='mdef'&gt;"&amp;P142&amp;"&lt;/td&gt;&lt;td headers='dex'&gt;"&amp;Q142&amp;"&lt;/td&gt;&lt;td headers='agi'&gt;"&amp;R142&amp;"&lt;/td&gt;&lt;td headers='luck'&gt;"&amp;S142&amp;"&lt;/td&gt;&lt;td headers='aType'&gt;"&amp;T142&amp;IF(V142="","","&lt;br /&gt;"&amp;V142)&amp; "&lt;/td&gt;&lt;td headers='a.bonus'&gt;"&amp;U142&amp;IF(W142="","","&lt;br /&gt;"&amp;W142)&amp;"&lt;/td&gt;&lt;td headers='special'&gt;"&amp;Y142&amp;IF(AA142="","","&lt;br /&gt;"&amp;AA142)&amp;"&lt;/td&gt;&lt;td headers='sp.bonus'&gt;"&amp;Z142&amp;IF(AB142="","","&lt;br /&gt;"&amp;AB142)&amp;"&lt;/td&gt;&lt;td headers='others'&gt;"&amp;AC142&amp;"&lt;/td&gt;&lt;td headers='sinA'&gt;"&amp;AD142&amp;"&lt;/td&gt;&lt;td headers='sinB'&gt;"&amp;AE142&amp;"&lt;/td&gt;&lt;td headers='sinC'&gt;"&amp;AF142&amp;"&lt;/td&gt;&lt;td headers='sinD'&gt;"&amp;AG142&amp;"&lt;/td&gt;&lt;td headers='sinE'&gt;"&amp;AH142&amp;"&lt;/td&gt;&lt;td headers='sinF'&gt;"&amp;AI142&amp;"&lt;/td&gt;&lt;td headers='sinG'&gt;"&amp;AJ142&amp;"&lt;/td&gt;&lt;/tr&gt;"</f>
        <v>&lt;tr class='mmt'&gt;&lt;td headers='icon'&gt;&lt;a href='https://www.alchemistcodedb.com/jp/card/ts-lust-ema-01'&gt;&lt;img src='resources/TS_LUST_EMA_01.png' title='魔法少女のランチタイム' /&gt;&lt;/a&gt;&lt;/td&gt;&lt;td headers='name'&gt;魔法少女のランチタイム&lt;/td&gt;&lt;td headers='rank'&gt;5&lt;/td&gt;&lt;td headers='remark'&gt;&lt;/td&gt;&lt;td headers='origin'&gt;&lt;span class='originName'&gt;ルストブルグ&lt;br /&gt;Lustburg&lt;/span&gt;&lt;img class='originLogo' src='resources/ui/IT_TB_BIRTH_LUS.png'title='ルストブルグ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id='m140'&gt;80&lt;/td&gt;&lt;td headers='HP'&gt;40&lt;/td&gt;&lt;td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headers='special'&gt;風属性&lt;/td&gt;&lt;td headers='sp.bonus'&gt;20&lt;/td&gt;&lt;td headers='others'&gt;MP上限+20%&lt;/td&gt;&lt;td headers='sinA'&gt;&lt;/td&gt;&lt;td headers='sinB'&gt;20&lt;/td&gt;&lt;td headers='sinC'&gt;40&lt;/td&gt;&lt;td headers='sinD'&gt;&lt;/td&gt;&lt;td headers='sinE'&gt;&lt;/td&gt;&lt;td headers='sinF'&gt;&lt;/td&gt;&lt;td headers='sinG'&gt;&lt;/td&gt;&lt;/tr&gt;</v>
      </c>
      <c r="AO142" s="30" t="str">
        <f t="shared" si="16"/>
        <v>document.getElementById('m140').innerHTML = (b0*20) + (s0*40+s2*20+s3*40)+ (ex10*20);</v>
      </c>
      <c r="AP142" s="34" t="str">
        <f t="shared" si="17"/>
        <v>m140</v>
      </c>
      <c r="AQ142" s="6" t="str">
        <f>IF(T142="","",VLOOKUP(T142,List!N$2:O$7,2,FALSE)&amp;"*"&amp;U142&amp;IF(V142="","","+"&amp;VLOOKUP(V142,List!N$2:O$7,2,FALSE)&amp;"*"&amp;W142&amp;"-"&amp;VLOOKUP(T142,List!N$2:O$7,2,FALSE)&amp;"*"&amp;VLOOKUP(V142,List!N$2:O$7,2,FALSE)&amp;"*"&amp;MIN(U142,W142)))&amp;IF(Y142="","",IF(T142="","","+")&amp;VLOOKUP(Y142,List!P$2:Q$14,2,FALSE)&amp;"*"&amp;Z142&amp;IF(AA142="","","+"&amp;VLOOKUP(AA142,List!P$2:Q$13,2,FALSE)))</f>
        <v>ex10*20</v>
      </c>
    </row>
    <row r="143" spans="1:43" s="3" customFormat="1" ht="37.200000000000003" customHeight="1" x14ac:dyDescent="0.3">
      <c r="A143" s="3" t="s">
        <v>449</v>
      </c>
      <c r="C143" s="6" t="s">
        <v>466</v>
      </c>
      <c r="D143" s="3">
        <v>5</v>
      </c>
      <c r="E143" s="3" t="s">
        <v>39</v>
      </c>
      <c r="F143" s="6" t="s">
        <v>850</v>
      </c>
      <c r="G143" s="16" t="s">
        <v>48</v>
      </c>
      <c r="H143" s="8" t="s">
        <v>706</v>
      </c>
      <c r="I143" s="8"/>
      <c r="J143" s="4">
        <f t="shared" si="13"/>
        <v>80</v>
      </c>
      <c r="K143" s="2">
        <v>60</v>
      </c>
      <c r="L143" s="2"/>
      <c r="M143" s="2"/>
      <c r="N143" s="2">
        <f t="shared" si="14"/>
        <v>0</v>
      </c>
      <c r="O143" s="2"/>
      <c r="P143" s="2"/>
      <c r="Q143" s="2"/>
      <c r="R143" s="2"/>
      <c r="S143" s="7">
        <v>20</v>
      </c>
      <c r="T143" s="3" t="s">
        <v>18</v>
      </c>
      <c r="U143" s="3">
        <v>20</v>
      </c>
      <c r="X143" s="3">
        <f t="shared" si="15"/>
        <v>20</v>
      </c>
      <c r="Z143" s="8"/>
      <c r="AB143" s="4"/>
      <c r="AC143" s="5"/>
      <c r="AF143" s="3">
        <v>60</v>
      </c>
      <c r="AK143" s="4">
        <f t="shared" si="12"/>
        <v>60</v>
      </c>
      <c r="AM143" s="22"/>
      <c r="AN143" s="30" t="str">
        <f>"&lt;tr class='mmt"&amp;IF(E143="活動"," ev",IF(E143="限定"," ltd",""))&amp;IF(H143=""," groupless'","'")&amp;"&gt;&lt;td headers='icon'&gt;&lt;a href='https://www.alchemistcodedb.com/jp/card/"&amp;SUBSTITUTE(SUBSTITUTE(LOWER(A143),"_","-"),".png","")&amp;"'&gt;&lt;img src='resources/"&amp;A143&amp;"' title='"&amp;C143&amp;"' /&gt;&lt;/a&gt;&lt;/td&gt;&lt;td headers='name'&gt;"&amp;C143&amp;"&lt;/td&gt;&lt;td headers='rank'&gt;"&amp;D143&amp;"&lt;/td&gt;&lt;td headers='remark'&gt;"&amp;IF(E143="活動","&lt;span class='event'&gt;活動&lt;/span&gt;",IF(E143="限定","&lt;span class='limited'&gt;限定&lt;/span&gt;",""))&amp;"&lt;/td&gt;&lt;td headers='origin'&gt;&lt;span class='originName'&gt;"&amp;SUBSTITUTE(G143,CHAR(10),"&lt;br /&gt;")&amp;"&lt;/span&gt;&lt;img class='originLogo' src='resources/ui/"&amp;VLOOKUP(G143,List!F:H,2,FALSE)&amp;"'title='"&amp;SUBSTITUTE(G143,CHAR(10)," ")&amp;"' /&gt;&lt;/td&gt;&lt;td headers='group'&gt;"&amp;IF(H143="","","&lt;span class='groupName'&gt;"&amp;SUBSTITUTE(H143,CHAR(10)," ")&amp;IF(I143="","","&lt;br /&gt;"&amp;SUBSTITUTE(I143,CHAR(10)," "))&amp;"&lt;/span&gt;&lt;img class='groupLogo' src='resources/ui/"&amp;VLOOKUP(H143,List!K:L,2,FALSE)&amp;"' title='"&amp;SUBSTITUTE(H143,CHAR(10)," ")&amp;"' /&gt;")&amp;IF(I143="","","&lt;img class='groupLogo' src='resources/ui/"&amp;VLOOKUP(I143,List!K:L,2,FALSE)&amp;"' title='"&amp;SUBSTITUTE(I143,CHAR(10)," ")&amp;"' /&gt;")&amp;"&lt;/td&gt;&lt;td headers='score' id='"&amp;AP143&amp;"'&gt;"&amp;J143&amp;"&lt;/td&gt;&lt;td headers='HP'&gt;"&amp;K143&amp;"&lt;/td&gt;&lt;td headers='patk'&gt;"&amp;L143&amp;"&lt;/td&gt;&lt;td headers='matk'&gt;"&amp;M143&amp;"&lt;/td&gt;&lt;td headers='pdef'&gt;"&amp;O143&amp;"&lt;/td&gt;&lt;td headers='mdef'&gt;"&amp;P143&amp;"&lt;/td&gt;&lt;td headers='dex'&gt;"&amp;Q143&amp;"&lt;/td&gt;&lt;td headers='agi'&gt;"&amp;R143&amp;"&lt;/td&gt;&lt;td headers='luck'&gt;"&amp;S143&amp;"&lt;/td&gt;&lt;td headers='aType'&gt;"&amp;T143&amp;IF(V143="","","&lt;br /&gt;"&amp;V143)&amp; "&lt;/td&gt;&lt;td headers='a.bonus'&gt;"&amp;U143&amp;IF(W143="","","&lt;br /&gt;"&amp;W143)&amp;"&lt;/td&gt;&lt;td headers='special'&gt;"&amp;Y143&amp;IF(AA143="","","&lt;br /&gt;"&amp;AA143)&amp;"&lt;/td&gt;&lt;td headers='sp.bonus'&gt;"&amp;Z143&amp;IF(AB143="","","&lt;br /&gt;"&amp;AB143)&amp;"&lt;/td&gt;&lt;td headers='others'&gt;"&amp;AC143&amp;"&lt;/td&gt;&lt;td headers='sinA'&gt;"&amp;AD143&amp;"&lt;/td&gt;&lt;td headers='sinB'&gt;"&amp;AE143&amp;"&lt;/td&gt;&lt;td headers='sinC'&gt;"&amp;AF143&amp;"&lt;/td&gt;&lt;td headers='sinD'&gt;"&amp;AG143&amp;"&lt;/td&gt;&lt;td headers='sinE'&gt;"&amp;AH143&amp;"&lt;/td&gt;&lt;td headers='sinF'&gt;"&amp;AI143&amp;"&lt;/td&gt;&lt;td headers='sinG'&gt;"&amp;AJ143&amp;"&lt;/td&gt;&lt;/tr&gt;"</f>
        <v>&lt;tr class='mmt ltd'&gt;&lt;td headers='icon'&gt;&lt;a href='https://www.alchemistcodedb.com/jp/card/ts-lust-ema-02'&gt;&lt;img src='resources/TS_LUST_EMA_02.png' title='幸運な春の一片' /&gt;&lt;/a&gt;&lt;/td&gt;&lt;td headers='name'&gt;幸運な春の一片&lt;/td&gt;&lt;td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id='m141'&gt;80&lt;/td&gt;&lt;td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headers='luck'&gt;20&lt;/td&gt;&lt;td headers='aType'&gt;魔法&lt;/td&gt;&lt;td headers='a.bonus'&gt;20&lt;/td&gt;&lt;td headers='special'&gt;&lt;/td&gt;&lt;td headers='sp.bonus'&gt;&lt;/td&gt;&lt;td headers='others'&gt;&lt;/td&gt;&lt;td headers='sinA'&gt;&lt;/td&gt;&lt;td headers='sinB'&gt;&lt;/td&gt;&lt;td headers='sinC'&gt;60&lt;/td&gt;&lt;td headers='sinD'&gt;&lt;/td&gt;&lt;td headers='sinE'&gt;&lt;/td&gt;&lt;td headers='sinF'&gt;&lt;/td&gt;&lt;td headers='sinG'&gt;&lt;/td&gt;&lt;/tr&gt;</v>
      </c>
      <c r="AO143" s="30" t="str">
        <f t="shared" si="16"/>
        <v>document.getElementById('m141').innerHTML = (b0*0) + (s0*60+s3*60)+ (ex05*20);</v>
      </c>
      <c r="AP143" s="34" t="str">
        <f t="shared" si="17"/>
        <v>m141</v>
      </c>
      <c r="AQ143" s="6" t="str">
        <f>IF(T143="","",VLOOKUP(T143,List!N$2:O$7,2,FALSE)&amp;"*"&amp;U143&amp;IF(V143="","","+"&amp;VLOOKUP(V143,List!N$2:O$7,2,FALSE)&amp;"*"&amp;W143&amp;"-"&amp;VLOOKUP(T143,List!N$2:O$7,2,FALSE)&amp;"*"&amp;VLOOKUP(V143,List!N$2:O$7,2,FALSE)&amp;"*"&amp;MIN(U143,W143)))&amp;IF(Y143="","",IF(T143="","","+")&amp;VLOOKUP(Y143,List!P$2:Q$14,2,FALSE)&amp;"*"&amp;Z143&amp;IF(AA143="","","+"&amp;VLOOKUP(AA143,List!P$2:Q$13,2,FALSE)))</f>
        <v>ex05*20</v>
      </c>
    </row>
    <row r="144" spans="1:43" s="3" customFormat="1" ht="37.200000000000003" customHeight="1" x14ac:dyDescent="0.3">
      <c r="A144" s="3" t="s">
        <v>708</v>
      </c>
      <c r="C144" s="6" t="s">
        <v>713</v>
      </c>
      <c r="D144" s="3">
        <v>5</v>
      </c>
      <c r="F144" s="6"/>
      <c r="G144" s="16" t="s">
        <v>48</v>
      </c>
      <c r="H144" s="8" t="s">
        <v>706</v>
      </c>
      <c r="I144" s="8"/>
      <c r="J144" s="4">
        <f t="shared" si="13"/>
        <v>60</v>
      </c>
      <c r="K144" s="2">
        <v>40</v>
      </c>
      <c r="L144" s="2">
        <v>30</v>
      </c>
      <c r="M144" s="2">
        <v>30</v>
      </c>
      <c r="N144" s="2">
        <f t="shared" si="14"/>
        <v>30</v>
      </c>
      <c r="O144" s="2"/>
      <c r="P144" s="2"/>
      <c r="Q144" s="2"/>
      <c r="R144" s="2"/>
      <c r="S144" s="7"/>
      <c r="X144" s="3">
        <f t="shared" si="15"/>
        <v>0</v>
      </c>
      <c r="Z144" s="8"/>
      <c r="AB144" s="4"/>
      <c r="AC144" s="5"/>
      <c r="AD144" s="3">
        <v>30</v>
      </c>
      <c r="AF144" s="3">
        <v>30</v>
      </c>
      <c r="AK144" s="4">
        <f t="shared" si="12"/>
        <v>30</v>
      </c>
      <c r="AM144" s="22"/>
      <c r="AN144" s="30" t="str">
        <f>"&lt;tr class='mmt"&amp;IF(E144="活動"," ev",IF(E144="限定"," ltd",""))&amp;IF(H144=""," groupless'","'")&amp;"&gt;&lt;td headers='icon'&gt;&lt;a href='https://www.alchemistcodedb.com/jp/card/"&amp;SUBSTITUTE(SUBSTITUTE(LOWER(A144),"_","-"),".png","")&amp;"'&gt;&lt;img src='resources/"&amp;A144&amp;"' title='"&amp;C144&amp;"' /&gt;&lt;/a&gt;&lt;/td&gt;&lt;td headers='name'&gt;"&amp;C144&amp;"&lt;/td&gt;&lt;td headers='rank'&gt;"&amp;D144&amp;"&lt;/td&gt;&lt;td headers='remark'&gt;"&amp;IF(E144="活動","&lt;span class='event'&gt;活動&lt;/span&gt;",IF(E144="限定","&lt;span class='limited'&gt;限定&lt;/span&gt;",""))&amp;"&lt;/td&gt;&lt;td headers='origin'&gt;&lt;span class='originName'&gt;"&amp;SUBSTITUTE(G144,CHAR(10),"&lt;br /&gt;")&amp;"&lt;/span&gt;&lt;img class='originLogo' src='resources/ui/"&amp;VLOOKUP(G144,List!F:H,2,FALSE)&amp;"'title='"&amp;SUBSTITUTE(G144,CHAR(10)," ")&amp;"' /&gt;&lt;/td&gt;&lt;td headers='group'&gt;"&amp;IF(H144="","","&lt;span class='groupName'&gt;"&amp;SUBSTITUTE(H144,CHAR(10)," ")&amp;IF(I144="","","&lt;br /&gt;"&amp;SUBSTITUTE(I144,CHAR(10)," "))&amp;"&lt;/span&gt;&lt;img class='groupLogo' src='resources/ui/"&amp;VLOOKUP(H144,List!K:L,2,FALSE)&amp;"' title='"&amp;SUBSTITUTE(H144,CHAR(10)," ")&amp;"' /&gt;")&amp;IF(I144="","","&lt;img class='groupLogo' src='resources/ui/"&amp;VLOOKUP(I144,List!K:L,2,FALSE)&amp;"' title='"&amp;SUBSTITUTE(I144,CHAR(10)," ")&amp;"' /&gt;")&amp;"&lt;/td&gt;&lt;td headers='score' id='"&amp;AP144&amp;"'&gt;"&amp;J144&amp;"&lt;/td&gt;&lt;td headers='HP'&gt;"&amp;K144&amp;"&lt;/td&gt;&lt;td headers='patk'&gt;"&amp;L144&amp;"&lt;/td&gt;&lt;td headers='matk'&gt;"&amp;M144&amp;"&lt;/td&gt;&lt;td headers='pdef'&gt;"&amp;O144&amp;"&lt;/td&gt;&lt;td headers='mdef'&gt;"&amp;P144&amp;"&lt;/td&gt;&lt;td headers='dex'&gt;"&amp;Q144&amp;"&lt;/td&gt;&lt;td headers='agi'&gt;"&amp;R144&amp;"&lt;/td&gt;&lt;td headers='luck'&gt;"&amp;S144&amp;"&lt;/td&gt;&lt;td headers='aType'&gt;"&amp;T144&amp;IF(V144="","","&lt;br /&gt;"&amp;V144)&amp; "&lt;/td&gt;&lt;td headers='a.bonus'&gt;"&amp;U144&amp;IF(W144="","","&lt;br /&gt;"&amp;W144)&amp;"&lt;/td&gt;&lt;td headers='special'&gt;"&amp;Y144&amp;IF(AA144="","","&lt;br /&gt;"&amp;AA144)&amp;"&lt;/td&gt;&lt;td headers='sp.bonus'&gt;"&amp;Z144&amp;IF(AB144="","","&lt;br /&gt;"&amp;AB144)&amp;"&lt;/td&gt;&lt;td headers='others'&gt;"&amp;AC144&amp;"&lt;/td&gt;&lt;td headers='sinA'&gt;"&amp;AD144&amp;"&lt;/td&gt;&lt;td headers='sinB'&gt;"&amp;AE144&amp;"&lt;/td&gt;&lt;td headers='sinC'&gt;"&amp;AF144&amp;"&lt;/td&gt;&lt;td headers='sinD'&gt;"&amp;AG144&amp;"&lt;/td&gt;&lt;td headers='sinE'&gt;"&amp;AH144&amp;"&lt;/td&gt;&lt;td headers='sinF'&gt;"&amp;AI144&amp;"&lt;/td&gt;&lt;td headers='sinG'&gt;"&amp;AJ144&amp;"&lt;/td&gt;&lt;/tr&gt;"</f>
        <v>&lt;tr class='mmt'&gt;&lt;td headers='icon'&gt;&lt;a href='https://www.alchemistcodedb.com/jp/card/ts-lust-eve-01'&gt;&lt;img src='resources/TS_LUST_EVE_01.png' title='想いを照らす心の灯' /&gt;&lt;/a&gt;&lt;/td&gt;&lt;td headers='name'&gt;想いを照らす心の灯&lt;/td&gt;&lt;td headers='rank'&gt;5&lt;/td&gt;&lt;td headers='remark'&gt;&lt;/td&gt;&lt;td headers='origin'&gt;&lt;span class='originName'&gt;ルストブルグ&lt;br /&gt;Lustburg&lt;/span&gt;&lt;img class='originLogo' src='resources/ui/IT_TB_BIRTH_LUS.png'title='ルストブルグ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id='m142'&gt;60&lt;/td&gt;&lt;td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O144" s="30" t="str">
        <f t="shared" si="16"/>
        <v>document.getElementById('m142').innerHTML = (b0*30+b1*30+b2*30) + (s0*30+s1*30+s3*30);</v>
      </c>
      <c r="AP144" s="34" t="str">
        <f t="shared" si="17"/>
        <v>m142</v>
      </c>
      <c r="AQ144" s="6" t="str">
        <f>IF(T144="","",VLOOKUP(T144,List!N$2:O$7,2,FALSE)&amp;"*"&amp;U144&amp;IF(V144="","","+"&amp;VLOOKUP(V144,List!N$2:O$7,2,FALSE)&amp;"*"&amp;W144&amp;"-"&amp;VLOOKUP(T144,List!N$2:O$7,2,FALSE)&amp;"*"&amp;VLOOKUP(V144,List!N$2:O$7,2,FALSE)&amp;"*"&amp;MIN(U144,W144)))&amp;IF(Y144="","",IF(T144="","","+")&amp;VLOOKUP(Y144,List!P$2:Q$14,2,FALSE)&amp;"*"&amp;Z144&amp;IF(AA144="","","+"&amp;VLOOKUP(AA144,List!P$2:Q$13,2,FALSE)))</f>
        <v/>
      </c>
    </row>
    <row r="145" spans="1:43" s="3" customFormat="1" ht="37.200000000000003" customHeight="1" x14ac:dyDescent="0.3">
      <c r="A145" s="3" t="s">
        <v>203</v>
      </c>
      <c r="C145" s="6" t="s">
        <v>204</v>
      </c>
      <c r="D145" s="3">
        <v>5</v>
      </c>
      <c r="F145" s="6"/>
      <c r="G145" s="16" t="s">
        <v>48</v>
      </c>
      <c r="H145" s="8"/>
      <c r="I145" s="8"/>
      <c r="J145" s="4">
        <f t="shared" si="13"/>
        <v>0</v>
      </c>
      <c r="K145" s="2"/>
      <c r="L145" s="2"/>
      <c r="M145" s="2"/>
      <c r="N145" s="2">
        <f t="shared" si="14"/>
        <v>0</v>
      </c>
      <c r="O145" s="2"/>
      <c r="P145" s="2"/>
      <c r="Q145" s="2"/>
      <c r="R145" s="2"/>
      <c r="S145" s="7"/>
      <c r="X145" s="3">
        <f t="shared" si="15"/>
        <v>0</v>
      </c>
      <c r="Z145" s="8"/>
      <c r="AB145" s="4"/>
      <c r="AC145" s="5"/>
      <c r="AK145" s="4">
        <f t="shared" si="12"/>
        <v>0</v>
      </c>
      <c r="AM145" s="22"/>
      <c r="AN145" s="30" t="str">
        <f>"&lt;tr class='mmt"&amp;IF(E145="活動"," ev",IF(E145="限定"," ltd",""))&amp;IF(H145=""," groupless'","'")&amp;"&gt;&lt;td headers='icon'&gt;&lt;a href='https://www.alchemistcodedb.com/jp/card/"&amp;SUBSTITUTE(SUBSTITUTE(LOWER(A145),"_","-"),".png","")&amp;"'&gt;&lt;img src='resources/"&amp;A145&amp;"' title='"&amp;C145&amp;"' /&gt;&lt;/a&gt;&lt;/td&gt;&lt;td headers='name'&gt;"&amp;C145&amp;"&lt;/td&gt;&lt;td headers='rank'&gt;"&amp;D145&amp;"&lt;/td&gt;&lt;td headers='remark'&gt;"&amp;IF(E145="活動","&lt;span class='event'&gt;活動&lt;/span&gt;",IF(E145="限定","&lt;span class='limited'&gt;限定&lt;/span&gt;",""))&amp;"&lt;/td&gt;&lt;td headers='origin'&gt;&lt;span class='originName'&gt;"&amp;SUBSTITUTE(G145,CHAR(10),"&lt;br /&gt;")&amp;"&lt;/span&gt;&lt;img class='originLogo' src='resources/ui/"&amp;VLOOKUP(G145,List!F:H,2,FALSE)&amp;"'title='"&amp;SUBSTITUTE(G145,CHAR(10)," ")&amp;"' /&gt;&lt;/td&gt;&lt;td headers='group'&gt;"&amp;IF(H145="","","&lt;span class='groupName'&gt;"&amp;SUBSTITUTE(H145,CHAR(10)," ")&amp;IF(I145="","","&lt;br /&gt;"&amp;SUBSTITUTE(I145,CHAR(10)," "))&amp;"&lt;/span&gt;&lt;img class='groupLogo' src='resources/ui/"&amp;VLOOKUP(H145,List!K:L,2,FALSE)&amp;"' title='"&amp;SUBSTITUTE(H145,CHAR(10)," ")&amp;"' /&gt;")&amp;IF(I145="","","&lt;img class='groupLogo' src='resources/ui/"&amp;VLOOKUP(I145,List!K:L,2,FALSE)&amp;"' title='"&amp;SUBSTITUTE(I145,CHAR(10)," ")&amp;"' /&gt;")&amp;"&lt;/td&gt;&lt;td headers='score' id='"&amp;AP145&amp;"'&gt;"&amp;J145&amp;"&lt;/td&gt;&lt;td headers='HP'&gt;"&amp;K145&amp;"&lt;/td&gt;&lt;td headers='patk'&gt;"&amp;L145&amp;"&lt;/td&gt;&lt;td headers='matk'&gt;"&amp;M145&amp;"&lt;/td&gt;&lt;td headers='pdef'&gt;"&amp;O145&amp;"&lt;/td&gt;&lt;td headers='mdef'&gt;"&amp;P145&amp;"&lt;/td&gt;&lt;td headers='dex'&gt;"&amp;Q145&amp;"&lt;/td&gt;&lt;td headers='agi'&gt;"&amp;R145&amp;"&lt;/td&gt;&lt;td headers='luck'&gt;"&amp;S145&amp;"&lt;/td&gt;&lt;td headers='aType'&gt;"&amp;T145&amp;IF(V145="","","&lt;br /&gt;"&amp;V145)&amp; "&lt;/td&gt;&lt;td headers='a.bonus'&gt;"&amp;U145&amp;IF(W145="","","&lt;br /&gt;"&amp;W145)&amp;"&lt;/td&gt;&lt;td headers='special'&gt;"&amp;Y145&amp;IF(AA145="","","&lt;br /&gt;"&amp;AA145)&amp;"&lt;/td&gt;&lt;td headers='sp.bonus'&gt;"&amp;Z145&amp;IF(AB145="","","&lt;br /&gt;"&amp;AB145)&amp;"&lt;/td&gt;&lt;td headers='others'&gt;"&amp;AC145&amp;"&lt;/td&gt;&lt;td headers='sinA'&gt;"&amp;AD145&amp;"&lt;/td&gt;&lt;td headers='sinB'&gt;"&amp;AE145&amp;"&lt;/td&gt;&lt;td headers='sinC'&gt;"&amp;AF145&amp;"&lt;/td&gt;&lt;td headers='sinD'&gt;"&amp;AG145&amp;"&lt;/td&gt;&lt;td headers='sinE'&gt;"&amp;AH145&amp;"&lt;/td&gt;&lt;td headers='sinF'&gt;"&amp;AI145&amp;"&lt;/td&gt;&lt;td headers='sinG'&gt;"&amp;AJ145&amp;"&lt;/td&gt;&lt;/tr&gt;"</f>
        <v>&lt;tr class='mmt groupless'&gt;&lt;td headers='icon'&gt;&lt;a href='https://www.alchemistcodedb.com/jp/card/ts-lust-lavina-01'&gt;&lt;img src='resources/TS_LUST_LAVINA_01.png' title='甘くて、あたたかくて。' /&gt;&lt;/a&gt;&lt;/td&gt;&lt;td headers='name'&gt;甘くて、あたたかくて。&lt;/td&gt;&lt;td headers='rank'&gt;5&lt;/td&gt;&lt;td headers='remark'&gt;&lt;/td&gt;&lt;td headers='origin'&gt;&lt;span class='originName'&gt;ルストブルグ&lt;br /&gt;Lustburg&lt;/span&gt;&lt;img class='originLogo' src='resources/ui/IT_TB_BIRTH_LUS.png'title='ルストブルグ Lustburg' /&gt;&lt;/td&gt;&lt;td headers='group'&gt;&lt;/td&gt;&lt;td headers='score' id='m143'&gt;0&lt;/td&gt;&lt;td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45" s="30" t="str">
        <f t="shared" si="16"/>
        <v>document.getElementById('m143').innerHTML = (b0*0);</v>
      </c>
      <c r="AP145" s="34" t="str">
        <f t="shared" si="17"/>
        <v>m143</v>
      </c>
      <c r="AQ145" s="6" t="str">
        <f>IF(T145="","",VLOOKUP(T145,List!N$2:O$7,2,FALSE)&amp;"*"&amp;U145&amp;IF(V145="","","+"&amp;VLOOKUP(V145,List!N$2:O$7,2,FALSE)&amp;"*"&amp;W145&amp;"-"&amp;VLOOKUP(T145,List!N$2:O$7,2,FALSE)&amp;"*"&amp;VLOOKUP(V145,List!N$2:O$7,2,FALSE)&amp;"*"&amp;MIN(U145,W145)))&amp;IF(Y145="","",IF(T145="","","+")&amp;VLOOKUP(Y145,List!P$2:Q$14,2,FALSE)&amp;"*"&amp;Z145&amp;IF(AA145="","","+"&amp;VLOOKUP(AA145,List!P$2:Q$13,2,FALSE)))</f>
        <v/>
      </c>
    </row>
    <row r="146" spans="1:43" s="3" customFormat="1" ht="37.200000000000003" customHeight="1" x14ac:dyDescent="0.3">
      <c r="A146" s="3" t="s">
        <v>205</v>
      </c>
      <c r="C146" s="6" t="s">
        <v>206</v>
      </c>
      <c r="D146" s="3">
        <v>5</v>
      </c>
      <c r="E146" s="3" t="s">
        <v>39</v>
      </c>
      <c r="F146" s="6" t="s">
        <v>847</v>
      </c>
      <c r="G146" s="16" t="s">
        <v>48</v>
      </c>
      <c r="H146" s="8"/>
      <c r="I146" s="8"/>
      <c r="J146" s="4">
        <f t="shared" si="13"/>
        <v>0</v>
      </c>
      <c r="K146" s="2"/>
      <c r="L146" s="2"/>
      <c r="M146" s="2"/>
      <c r="N146" s="2">
        <f t="shared" si="14"/>
        <v>0</v>
      </c>
      <c r="O146" s="2"/>
      <c r="P146" s="2"/>
      <c r="Q146" s="2"/>
      <c r="R146" s="2"/>
      <c r="S146" s="7"/>
      <c r="X146" s="3">
        <f t="shared" si="15"/>
        <v>0</v>
      </c>
      <c r="Z146" s="8"/>
      <c r="AB146" s="4"/>
      <c r="AC146" s="5"/>
      <c r="AK146" s="4">
        <f t="shared" si="12"/>
        <v>0</v>
      </c>
      <c r="AM146" s="22"/>
      <c r="AN146" s="30" t="str">
        <f>"&lt;tr class='mmt"&amp;IF(E146="活動"," ev",IF(E146="限定"," ltd",""))&amp;IF(H146=""," groupless'","'")&amp;"&gt;&lt;td headers='icon'&gt;&lt;a href='https://www.alchemistcodedb.com/jp/card/"&amp;SUBSTITUTE(SUBSTITUTE(LOWER(A146),"_","-"),".png","")&amp;"'&gt;&lt;img src='resources/"&amp;A146&amp;"' title='"&amp;C146&amp;"' /&gt;&lt;/a&gt;&lt;/td&gt;&lt;td headers='name'&gt;"&amp;C146&amp;"&lt;/td&gt;&lt;td headers='rank'&gt;"&amp;D146&amp;"&lt;/td&gt;&lt;td headers='remark'&gt;"&amp;IF(E146="活動","&lt;span class='event'&gt;活動&lt;/span&gt;",IF(E146="限定","&lt;span class='limited'&gt;限定&lt;/span&gt;",""))&amp;"&lt;/td&gt;&lt;td headers='origin'&gt;&lt;span class='originName'&gt;"&amp;SUBSTITUTE(G146,CHAR(10),"&lt;br /&gt;")&amp;"&lt;/span&gt;&lt;img class='originLogo' src='resources/ui/"&amp;VLOOKUP(G146,List!F:H,2,FALSE)&amp;"'title='"&amp;SUBSTITUTE(G146,CHAR(10)," ")&amp;"' /&gt;&lt;/td&gt;&lt;td headers='group'&gt;"&amp;IF(H146="","","&lt;span class='groupName'&gt;"&amp;SUBSTITUTE(H146,CHAR(10)," ")&amp;IF(I146="","","&lt;br /&gt;"&amp;SUBSTITUTE(I146,CHAR(10)," "))&amp;"&lt;/span&gt;&lt;img class='groupLogo' src='resources/ui/"&amp;VLOOKUP(H146,List!K:L,2,FALSE)&amp;"' title='"&amp;SUBSTITUTE(H146,CHAR(10)," ")&amp;"' /&gt;")&amp;IF(I146="","","&lt;img class='groupLogo' src='resources/ui/"&amp;VLOOKUP(I146,List!K:L,2,FALSE)&amp;"' title='"&amp;SUBSTITUTE(I146,CHAR(10)," ")&amp;"' /&gt;")&amp;"&lt;/td&gt;&lt;td headers='score' id='"&amp;AP146&amp;"'&gt;"&amp;J146&amp;"&lt;/td&gt;&lt;td headers='HP'&gt;"&amp;K146&amp;"&lt;/td&gt;&lt;td headers='patk'&gt;"&amp;L146&amp;"&lt;/td&gt;&lt;td headers='matk'&gt;"&amp;M146&amp;"&lt;/td&gt;&lt;td headers='pdef'&gt;"&amp;O146&amp;"&lt;/td&gt;&lt;td headers='mdef'&gt;"&amp;P146&amp;"&lt;/td&gt;&lt;td headers='dex'&gt;"&amp;Q146&amp;"&lt;/td&gt;&lt;td headers='agi'&gt;"&amp;R146&amp;"&lt;/td&gt;&lt;td headers='luck'&gt;"&amp;S146&amp;"&lt;/td&gt;&lt;td headers='aType'&gt;"&amp;T146&amp;IF(V146="","","&lt;br /&gt;"&amp;V146)&amp; "&lt;/td&gt;&lt;td headers='a.bonus'&gt;"&amp;U146&amp;IF(W146="","","&lt;br /&gt;"&amp;W146)&amp;"&lt;/td&gt;&lt;td headers='special'&gt;"&amp;Y146&amp;IF(AA146="","","&lt;br /&gt;"&amp;AA146)&amp;"&lt;/td&gt;&lt;td headers='sp.bonus'&gt;"&amp;Z146&amp;IF(AB146="","","&lt;br /&gt;"&amp;AB146)&amp;"&lt;/td&gt;&lt;td headers='others'&gt;"&amp;AC146&amp;"&lt;/td&gt;&lt;td headers='sinA'&gt;"&amp;AD146&amp;"&lt;/td&gt;&lt;td headers='sinB'&gt;"&amp;AE146&amp;"&lt;/td&gt;&lt;td headers='sinC'&gt;"&amp;AF146&amp;"&lt;/td&gt;&lt;td headers='sinD'&gt;"&amp;AG146&amp;"&lt;/td&gt;&lt;td headers='sinE'&gt;"&amp;AH146&amp;"&lt;/td&gt;&lt;td headers='sinF'&gt;"&amp;AI146&amp;"&lt;/td&gt;&lt;td headers='sinG'&gt;"&amp;AJ146&amp;"&lt;/td&gt;&lt;/tr&gt;"</f>
        <v>&lt;tr class='mmt ltd groupless'&gt;&lt;td headers='icon'&gt;&lt;a href='https://www.alchemistcodedb.com/jp/card/ts-lust-lavina-02'&gt;&lt;img src='resources/TS_LUST_LAVINA_02.png' title='パーティは雪解けの後に' /&gt;&lt;/a&gt;&lt;/td&gt;&lt;td headers='name'&gt;パーティは雪解けの後に&lt;/td&gt;&lt;td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headers='group'&gt;&lt;/td&gt;&lt;td headers='score' id='m144'&gt;0&lt;/td&gt;&lt;td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46" s="30" t="str">
        <f t="shared" si="16"/>
        <v>document.getElementById('m144').innerHTML = (b0*0);</v>
      </c>
      <c r="AP146" s="34" t="str">
        <f t="shared" si="17"/>
        <v>m144</v>
      </c>
      <c r="AQ146" s="6" t="str">
        <f>IF(T146="","",VLOOKUP(T146,List!N$2:O$7,2,FALSE)&amp;"*"&amp;U146&amp;IF(V146="","","+"&amp;VLOOKUP(V146,List!N$2:O$7,2,FALSE)&amp;"*"&amp;W146&amp;"-"&amp;VLOOKUP(T146,List!N$2:O$7,2,FALSE)&amp;"*"&amp;VLOOKUP(V146,List!N$2:O$7,2,FALSE)&amp;"*"&amp;MIN(U146,W146)))&amp;IF(Y146="","",IF(T146="","","+")&amp;VLOOKUP(Y146,List!P$2:Q$14,2,FALSE)&amp;"*"&amp;Z146&amp;IF(AA146="","","+"&amp;VLOOKUP(AA146,List!P$2:Q$13,2,FALSE)))</f>
        <v/>
      </c>
    </row>
    <row r="147" spans="1:43" s="3" customFormat="1" ht="37.200000000000003" customHeight="1" x14ac:dyDescent="0.3">
      <c r="A147" s="3" t="s">
        <v>709</v>
      </c>
      <c r="C147" s="6" t="s">
        <v>714</v>
      </c>
      <c r="D147" s="3">
        <v>5</v>
      </c>
      <c r="F147" s="6"/>
      <c r="G147" s="16" t="s">
        <v>48</v>
      </c>
      <c r="H147" s="8" t="s">
        <v>706</v>
      </c>
      <c r="I147" s="8"/>
      <c r="J147" s="4">
        <f t="shared" si="13"/>
        <v>80</v>
      </c>
      <c r="K147" s="2">
        <v>50</v>
      </c>
      <c r="L147" s="2"/>
      <c r="M147" s="2"/>
      <c r="N147" s="2">
        <f t="shared" si="14"/>
        <v>0</v>
      </c>
      <c r="O147" s="2"/>
      <c r="P147" s="2"/>
      <c r="Q147" s="2"/>
      <c r="R147" s="2"/>
      <c r="S147" s="7"/>
      <c r="T147" s="3" t="s">
        <v>16</v>
      </c>
      <c r="U147" s="3">
        <v>40</v>
      </c>
      <c r="X147" s="3">
        <f t="shared" si="15"/>
        <v>40</v>
      </c>
      <c r="Z147" s="8"/>
      <c r="AB147" s="4"/>
      <c r="AC147" s="5" t="s">
        <v>624</v>
      </c>
      <c r="AF147" s="3">
        <v>40</v>
      </c>
      <c r="AG147" s="3">
        <v>20</v>
      </c>
      <c r="AK147" s="4">
        <f t="shared" si="12"/>
        <v>40</v>
      </c>
      <c r="AM147" s="22"/>
      <c r="AN147" s="30" t="str">
        <f>"&lt;tr class='mmt"&amp;IF(E147="活動"," ev",IF(E147="限定"," ltd",""))&amp;IF(H147=""," groupless'","'")&amp;"&gt;&lt;td headers='icon'&gt;&lt;a href='https://www.alchemistcodedb.com/jp/card/"&amp;SUBSTITUTE(SUBSTITUTE(LOWER(A147),"_","-"),".png","")&amp;"'&gt;&lt;img src='resources/"&amp;A147&amp;"' title='"&amp;C147&amp;"' /&gt;&lt;/a&gt;&lt;/td&gt;&lt;td headers='name'&gt;"&amp;C147&amp;"&lt;/td&gt;&lt;td headers='rank'&gt;"&amp;D147&amp;"&lt;/td&gt;&lt;td headers='remark'&gt;"&amp;IF(E147="活動","&lt;span class='event'&gt;活動&lt;/span&gt;",IF(E147="限定","&lt;span class='limited'&gt;限定&lt;/span&gt;",""))&amp;"&lt;/td&gt;&lt;td headers='origin'&gt;&lt;span class='originName'&gt;"&amp;SUBSTITUTE(G147,CHAR(10),"&lt;br /&gt;")&amp;"&lt;/span&gt;&lt;img class='originLogo' src='resources/ui/"&amp;VLOOKUP(G147,List!F:H,2,FALSE)&amp;"'title='"&amp;SUBSTITUTE(G147,CHAR(10)," ")&amp;"' /&gt;&lt;/td&gt;&lt;td headers='group'&gt;"&amp;IF(H147="","","&lt;span class='groupName'&gt;"&amp;SUBSTITUTE(H147,CHAR(10)," ")&amp;IF(I147="","","&lt;br /&gt;"&amp;SUBSTITUTE(I147,CHAR(10)," "))&amp;"&lt;/span&gt;&lt;img class='groupLogo' src='resources/ui/"&amp;VLOOKUP(H147,List!K:L,2,FALSE)&amp;"' title='"&amp;SUBSTITUTE(H147,CHAR(10)," ")&amp;"' /&gt;")&amp;IF(I147="","","&lt;img class='groupLogo' src='resources/ui/"&amp;VLOOKUP(I147,List!K:L,2,FALSE)&amp;"' title='"&amp;SUBSTITUTE(I147,CHAR(10)," ")&amp;"' /&gt;")&amp;"&lt;/td&gt;&lt;td headers='score' id='"&amp;AP147&amp;"'&gt;"&amp;J147&amp;"&lt;/td&gt;&lt;td headers='HP'&gt;"&amp;K147&amp;"&lt;/td&gt;&lt;td headers='patk'&gt;"&amp;L147&amp;"&lt;/td&gt;&lt;td headers='matk'&gt;"&amp;M147&amp;"&lt;/td&gt;&lt;td headers='pdef'&gt;"&amp;O147&amp;"&lt;/td&gt;&lt;td headers='mdef'&gt;"&amp;P147&amp;"&lt;/td&gt;&lt;td headers='dex'&gt;"&amp;Q147&amp;"&lt;/td&gt;&lt;td headers='agi'&gt;"&amp;R147&amp;"&lt;/td&gt;&lt;td headers='luck'&gt;"&amp;S147&amp;"&lt;/td&gt;&lt;td headers='aType'&gt;"&amp;T147&amp;IF(V147="","","&lt;br /&gt;"&amp;V147)&amp; "&lt;/td&gt;&lt;td headers='a.bonus'&gt;"&amp;U147&amp;IF(W147="","","&lt;br /&gt;"&amp;W147)&amp;"&lt;/td&gt;&lt;td headers='special'&gt;"&amp;Y147&amp;IF(AA147="","","&lt;br /&gt;"&amp;AA147)&amp;"&lt;/td&gt;&lt;td headers='sp.bonus'&gt;"&amp;Z147&amp;IF(AB147="","","&lt;br /&gt;"&amp;AB147)&amp;"&lt;/td&gt;&lt;td headers='others'&gt;"&amp;AC147&amp;"&lt;/td&gt;&lt;td headers='sinA'&gt;"&amp;AD147&amp;"&lt;/td&gt;&lt;td headers='sinB'&gt;"&amp;AE147&amp;"&lt;/td&gt;&lt;td headers='sinC'&gt;"&amp;AF147&amp;"&lt;/td&gt;&lt;td headers='sinD'&gt;"&amp;AG147&amp;"&lt;/td&gt;&lt;td headers='sinE'&gt;"&amp;AH147&amp;"&lt;/td&gt;&lt;td headers='sinF'&gt;"&amp;AI147&amp;"&lt;/td&gt;&lt;td headers='sinG'&gt;"&amp;AJ147&amp;"&lt;/td&gt;&lt;/tr&gt;"</f>
        <v>&lt;tr class='mmt'&gt;&lt;td headers='icon'&gt;&lt;a href='https://www.alchemistcodedb.com/jp/card/ts-lust-leychel-01'&gt;&lt;img src='resources/TS_LUST_LEYCHEL_01.png' title='優しさ配達人' /&gt;&lt;/a&gt;&lt;/td&gt;&lt;td headers='name'&gt;優しさ配達人&lt;/td&gt;&lt;td headers='rank'&gt;5&lt;/td&gt;&lt;td headers='remark'&gt;&lt;/td&gt;&lt;td headers='origin'&gt;&lt;span class='originName'&gt;ルストブルグ&lt;br /&gt;Lustburg&lt;/span&gt;&lt;img class='originLogo' src='resources/ui/IT_TB_BIRTH_LUS.png'title='ルストブルグ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id='m145'&gt;80&lt;/td&gt;&lt;td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headers='aType'&gt;打撃&lt;/td&gt;&lt;td headers='a.bonus'&gt;40&lt;/td&gt;&lt;td headers='special'&gt;&lt;/td&gt;&lt;td headers='sp.bonus'&gt;&lt;/td&gt;&lt;td headers='others'&gt;MP上限+10%&lt;/td&gt;&lt;td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O147" s="30" t="str">
        <f t="shared" si="16"/>
        <v>document.getElementById('m145').innerHTML = (b0*0) + (s0*40+s3*40+s4*20)+ (ex03*40);</v>
      </c>
      <c r="AP147" s="34" t="str">
        <f t="shared" si="17"/>
        <v>m145</v>
      </c>
      <c r="AQ147" s="6" t="str">
        <f>IF(T147="","",VLOOKUP(T147,List!N$2:O$7,2,FALSE)&amp;"*"&amp;U147&amp;IF(V147="","","+"&amp;VLOOKUP(V147,List!N$2:O$7,2,FALSE)&amp;"*"&amp;W147&amp;"-"&amp;VLOOKUP(T147,List!N$2:O$7,2,FALSE)&amp;"*"&amp;VLOOKUP(V147,List!N$2:O$7,2,FALSE)&amp;"*"&amp;MIN(U147,W147)))&amp;IF(Y147="","",IF(T147="","","+")&amp;VLOOKUP(Y147,List!P$2:Q$14,2,FALSE)&amp;"*"&amp;Z147&amp;IF(AA147="","","+"&amp;VLOOKUP(AA147,List!P$2:Q$13,2,FALSE)))</f>
        <v>ex03*40</v>
      </c>
    </row>
    <row r="148" spans="1:43" s="3" customFormat="1" ht="37.200000000000003" customHeight="1" x14ac:dyDescent="0.3">
      <c r="A148" s="3" t="s">
        <v>207</v>
      </c>
      <c r="C148" s="6" t="s">
        <v>208</v>
      </c>
      <c r="D148" s="3">
        <v>5</v>
      </c>
      <c r="E148" s="3" t="s">
        <v>39</v>
      </c>
      <c r="F148" s="6"/>
      <c r="G148" s="16" t="s">
        <v>48</v>
      </c>
      <c r="H148" s="8" t="s">
        <v>706</v>
      </c>
      <c r="I148" s="8"/>
      <c r="J148" s="4">
        <f t="shared" si="13"/>
        <v>110</v>
      </c>
      <c r="K148" s="2"/>
      <c r="L148" s="2">
        <v>40</v>
      </c>
      <c r="M148" s="2"/>
      <c r="N148" s="2">
        <f t="shared" si="14"/>
        <v>40</v>
      </c>
      <c r="O148" s="2"/>
      <c r="P148" s="2"/>
      <c r="Q148" s="2">
        <v>10</v>
      </c>
      <c r="R148" s="2"/>
      <c r="S148" s="7"/>
      <c r="T148" s="3" t="s">
        <v>16</v>
      </c>
      <c r="U148" s="3">
        <v>30</v>
      </c>
      <c r="X148" s="3">
        <f t="shared" si="15"/>
        <v>30</v>
      </c>
      <c r="Z148" s="8"/>
      <c r="AB148" s="4"/>
      <c r="AC148" s="5" t="s">
        <v>843</v>
      </c>
      <c r="AD148" s="3">
        <v>20</v>
      </c>
      <c r="AF148" s="3">
        <v>40</v>
      </c>
      <c r="AK148" s="4">
        <f t="shared" ref="AK148:AK214" si="18">MAX(AD148:AJ148)</f>
        <v>40</v>
      </c>
      <c r="AM148" s="22"/>
      <c r="AN148" s="30" t="str">
        <f>"&lt;tr class='mmt"&amp;IF(E148="活動"," ev",IF(E148="限定"," ltd",""))&amp;IF(H148=""," groupless'","'")&amp;"&gt;&lt;td headers='icon'&gt;&lt;a href='https://www.alchemistcodedb.com/jp/card/"&amp;SUBSTITUTE(SUBSTITUTE(LOWER(A148),"_","-"),".png","")&amp;"'&gt;&lt;img src='resources/"&amp;A148&amp;"' title='"&amp;C148&amp;"' /&gt;&lt;/a&gt;&lt;/td&gt;&lt;td headers='name'&gt;"&amp;C148&amp;"&lt;/td&gt;&lt;td headers='rank'&gt;"&amp;D148&amp;"&lt;/td&gt;&lt;td headers='remark'&gt;"&amp;IF(E148="活動","&lt;span class='event'&gt;活動&lt;/span&gt;",IF(E148="限定","&lt;span class='limited'&gt;限定&lt;/span&gt;",""))&amp;"&lt;/td&gt;&lt;td headers='origin'&gt;&lt;span class='originName'&gt;"&amp;SUBSTITUTE(G148,CHAR(10),"&lt;br /&gt;")&amp;"&lt;/span&gt;&lt;img class='originLogo' src='resources/ui/"&amp;VLOOKUP(G148,List!F:H,2,FALSE)&amp;"'title='"&amp;SUBSTITUTE(G148,CHAR(10)," ")&amp;"' /&gt;&lt;/td&gt;&lt;td headers='group'&gt;"&amp;IF(H148="","","&lt;span class='groupName'&gt;"&amp;SUBSTITUTE(H148,CHAR(10)," ")&amp;IF(I148="","","&lt;br /&gt;"&amp;SUBSTITUTE(I148,CHAR(10)," "))&amp;"&lt;/span&gt;&lt;img class='groupLogo' src='resources/ui/"&amp;VLOOKUP(H148,List!K:L,2,FALSE)&amp;"' title='"&amp;SUBSTITUTE(H148,CHAR(10)," ")&amp;"' /&gt;")&amp;IF(I148="","","&lt;img class='groupLogo' src='resources/ui/"&amp;VLOOKUP(I148,List!K:L,2,FALSE)&amp;"' title='"&amp;SUBSTITUTE(I148,CHAR(10)," ")&amp;"' /&gt;")&amp;"&lt;/td&gt;&lt;td headers='score' id='"&amp;AP148&amp;"'&gt;"&amp;J148&amp;"&lt;/td&gt;&lt;td headers='HP'&gt;"&amp;K148&amp;"&lt;/td&gt;&lt;td headers='patk'&gt;"&amp;L148&amp;"&lt;/td&gt;&lt;td headers='matk'&gt;"&amp;M148&amp;"&lt;/td&gt;&lt;td headers='pdef'&gt;"&amp;O148&amp;"&lt;/td&gt;&lt;td headers='mdef'&gt;"&amp;P148&amp;"&lt;/td&gt;&lt;td headers='dex'&gt;"&amp;Q148&amp;"&lt;/td&gt;&lt;td headers='agi'&gt;"&amp;R148&amp;"&lt;/td&gt;&lt;td headers='luck'&gt;"&amp;S148&amp;"&lt;/td&gt;&lt;td headers='aType'&gt;"&amp;T148&amp;IF(V148="","","&lt;br /&gt;"&amp;V148)&amp; "&lt;/td&gt;&lt;td headers='a.bonus'&gt;"&amp;U148&amp;IF(W148="","","&lt;br /&gt;"&amp;W148)&amp;"&lt;/td&gt;&lt;td headers='special'&gt;"&amp;Y148&amp;IF(AA148="","","&lt;br /&gt;"&amp;AA148)&amp;"&lt;/td&gt;&lt;td headers='sp.bonus'&gt;"&amp;Z148&amp;IF(AB148="","","&lt;br /&gt;"&amp;AB148)&amp;"&lt;/td&gt;&lt;td headers='others'&gt;"&amp;AC148&amp;"&lt;/td&gt;&lt;td headers='sinA'&gt;"&amp;AD148&amp;"&lt;/td&gt;&lt;td headers='sinB'&gt;"&amp;AE148&amp;"&lt;/td&gt;&lt;td headers='sinC'&gt;"&amp;AF148&amp;"&lt;/td&gt;&lt;td headers='sinD'&gt;"&amp;AG148&amp;"&lt;/td&gt;&lt;td headers='sinE'&gt;"&amp;AH148&amp;"&lt;/td&gt;&lt;td headers='sinF'&gt;"&amp;AI148&amp;"&lt;/td&gt;&lt;td headers='sinG'&gt;"&amp;AJ148&amp;"&lt;/td&gt;&lt;/tr&gt;"</f>
        <v>&lt;tr class='mmt ltd'&gt;&lt;td headers='icon'&gt;&lt;a href='https://www.alchemistcodedb.com/jp/card/ts-lust-more-01'&gt;&lt;img src='resources/TS_LUST_MORE_01.png' title='出撃、狂気のキューピッド' /&gt;&lt;/a&gt;&lt;/td&gt;&lt;td headers='name'&gt;出撃、狂気のキューピッド&lt;/td&gt;&lt;td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id='m146'&gt;110&lt;/td&gt;&lt;td headers='HP'&gt;&lt;/td&gt;&lt;td headers='patk'&gt;40&lt;/td&gt;&lt;td headers='matk'&gt;&lt;/td&gt;&lt;td headers='pdef'&gt;&lt;/td&gt;&lt;td headers='mdef'&gt;&lt;/td&gt;&lt;td headers='dex'&gt;10&lt;/td&gt;&lt;td headers='agi'&gt;&lt;/td&gt;&lt;td headers='luck'&gt;&lt;/td&gt;&lt;td headers='aType'&gt;打撃&lt;/td&gt;&lt;td headers='a.bonus'&gt;30&lt;/td&gt;&lt;td headers='special'&gt;&lt;/td&gt;&lt;td headers='sp.bonus'&gt;&lt;/td&gt;&lt;td headers='others'&gt;治癒力+20, 単体耐性+10&lt;/td&gt;&lt;td headers='sinA'&gt;20&lt;/td&gt;&lt;td headers='sinB'&gt;&lt;/td&gt;&lt;td headers='sinC'&gt;40&lt;/td&gt;&lt;td headers='sinD'&gt;&lt;/td&gt;&lt;td headers='sinE'&gt;&lt;/td&gt;&lt;td headers='sinF'&gt;&lt;/td&gt;&lt;td headers='sinG'&gt;&lt;/td&gt;&lt;/tr&gt;</v>
      </c>
      <c r="AO148" s="30" t="str">
        <f t="shared" si="16"/>
        <v>document.getElementById('m146').innerHTML = (b0*40+b1*40) + (s0*40+s1*20+s3*40)+ (ex03*30);</v>
      </c>
      <c r="AP148" s="34" t="str">
        <f t="shared" si="17"/>
        <v>m146</v>
      </c>
      <c r="AQ148" s="6" t="str">
        <f>IF(T148="","",VLOOKUP(T148,List!N$2:O$7,2,FALSE)&amp;"*"&amp;U148&amp;IF(V148="","","+"&amp;VLOOKUP(V148,List!N$2:O$7,2,FALSE)&amp;"*"&amp;W148&amp;"-"&amp;VLOOKUP(T148,List!N$2:O$7,2,FALSE)&amp;"*"&amp;VLOOKUP(V148,List!N$2:O$7,2,FALSE)&amp;"*"&amp;MIN(U148,W148)))&amp;IF(Y148="","",IF(T148="","","+")&amp;VLOOKUP(Y148,List!P$2:Q$14,2,FALSE)&amp;"*"&amp;Z148&amp;IF(AA148="","","+"&amp;VLOOKUP(AA148,List!P$2:Q$13,2,FALSE)))</f>
        <v>ex03*30</v>
      </c>
    </row>
    <row r="149" spans="1:43" s="3" customFormat="1" ht="37.200000000000003" customHeight="1" x14ac:dyDescent="0.3">
      <c r="A149" s="3" t="s">
        <v>209</v>
      </c>
      <c r="C149" s="6" t="s">
        <v>210</v>
      </c>
      <c r="D149" s="3">
        <v>5</v>
      </c>
      <c r="E149" s="3" t="s">
        <v>39</v>
      </c>
      <c r="F149" s="6"/>
      <c r="G149" s="16" t="s">
        <v>48</v>
      </c>
      <c r="H149" s="8"/>
      <c r="I149" s="8"/>
      <c r="J149" s="4">
        <f t="shared" si="13"/>
        <v>0</v>
      </c>
      <c r="K149" s="2"/>
      <c r="L149" s="2"/>
      <c r="M149" s="2"/>
      <c r="N149" s="2">
        <f t="shared" si="14"/>
        <v>0</v>
      </c>
      <c r="O149" s="2"/>
      <c r="P149" s="2"/>
      <c r="Q149" s="2"/>
      <c r="R149" s="2"/>
      <c r="S149" s="7"/>
      <c r="X149" s="3">
        <f t="shared" si="15"/>
        <v>0</v>
      </c>
      <c r="Z149" s="8"/>
      <c r="AB149" s="4"/>
      <c r="AC149" s="5"/>
      <c r="AK149" s="4">
        <f t="shared" si="18"/>
        <v>0</v>
      </c>
      <c r="AM149" s="22"/>
      <c r="AN149" s="30" t="str">
        <f>"&lt;tr class='mmt"&amp;IF(E149="活動"," ev",IF(E149="限定"," ltd",""))&amp;IF(H149=""," groupless'","'")&amp;"&gt;&lt;td headers='icon'&gt;&lt;a href='https://www.alchemistcodedb.com/jp/card/"&amp;SUBSTITUTE(SUBSTITUTE(LOWER(A149),"_","-"),".png","")&amp;"'&gt;&lt;img src='resources/"&amp;A149&amp;"' title='"&amp;C149&amp;"' /&gt;&lt;/a&gt;&lt;/td&gt;&lt;td headers='name'&gt;"&amp;C149&amp;"&lt;/td&gt;&lt;td headers='rank'&gt;"&amp;D149&amp;"&lt;/td&gt;&lt;td headers='remark'&gt;"&amp;IF(E149="活動","&lt;span class='event'&gt;活動&lt;/span&gt;",IF(E149="限定","&lt;span class='limited'&gt;限定&lt;/span&gt;",""))&amp;"&lt;/td&gt;&lt;td headers='origin'&gt;&lt;span class='originName'&gt;"&amp;SUBSTITUTE(G149,CHAR(10),"&lt;br /&gt;")&amp;"&lt;/span&gt;&lt;img class='originLogo' src='resources/ui/"&amp;VLOOKUP(G149,List!F:H,2,FALSE)&amp;"'title='"&amp;SUBSTITUTE(G149,CHAR(10)," ")&amp;"' /&gt;&lt;/td&gt;&lt;td headers='group'&gt;"&amp;IF(H149="","","&lt;span class='groupName'&gt;"&amp;SUBSTITUTE(H149,CHAR(10)," ")&amp;IF(I149="","","&lt;br /&gt;"&amp;SUBSTITUTE(I149,CHAR(10)," "))&amp;"&lt;/span&gt;&lt;img class='groupLogo' src='resources/ui/"&amp;VLOOKUP(H149,List!K:L,2,FALSE)&amp;"' title='"&amp;SUBSTITUTE(H149,CHAR(10)," ")&amp;"' /&gt;")&amp;IF(I149="","","&lt;img class='groupLogo' src='resources/ui/"&amp;VLOOKUP(I149,List!K:L,2,FALSE)&amp;"' title='"&amp;SUBSTITUTE(I149,CHAR(10)," ")&amp;"' /&gt;")&amp;"&lt;/td&gt;&lt;td headers='score' id='"&amp;AP149&amp;"'&gt;"&amp;J149&amp;"&lt;/td&gt;&lt;td headers='HP'&gt;"&amp;K149&amp;"&lt;/td&gt;&lt;td headers='patk'&gt;"&amp;L149&amp;"&lt;/td&gt;&lt;td headers='matk'&gt;"&amp;M149&amp;"&lt;/td&gt;&lt;td headers='pdef'&gt;"&amp;O149&amp;"&lt;/td&gt;&lt;td headers='mdef'&gt;"&amp;P149&amp;"&lt;/td&gt;&lt;td headers='dex'&gt;"&amp;Q149&amp;"&lt;/td&gt;&lt;td headers='agi'&gt;"&amp;R149&amp;"&lt;/td&gt;&lt;td headers='luck'&gt;"&amp;S149&amp;"&lt;/td&gt;&lt;td headers='aType'&gt;"&amp;T149&amp;IF(V149="","","&lt;br /&gt;"&amp;V149)&amp; "&lt;/td&gt;&lt;td headers='a.bonus'&gt;"&amp;U149&amp;IF(W149="","","&lt;br /&gt;"&amp;W149)&amp;"&lt;/td&gt;&lt;td headers='special'&gt;"&amp;Y149&amp;IF(AA149="","","&lt;br /&gt;"&amp;AA149)&amp;"&lt;/td&gt;&lt;td headers='sp.bonus'&gt;"&amp;Z149&amp;IF(AB149="","","&lt;br /&gt;"&amp;AB149)&amp;"&lt;/td&gt;&lt;td headers='others'&gt;"&amp;AC149&amp;"&lt;/td&gt;&lt;td headers='sinA'&gt;"&amp;AD149&amp;"&lt;/td&gt;&lt;td headers='sinB'&gt;"&amp;AE149&amp;"&lt;/td&gt;&lt;td headers='sinC'&gt;"&amp;AF149&amp;"&lt;/td&gt;&lt;td headers='sinD'&gt;"&amp;AG149&amp;"&lt;/td&gt;&lt;td headers='sinE'&gt;"&amp;AH149&amp;"&lt;/td&gt;&lt;td headers='sinF'&gt;"&amp;AI149&amp;"&lt;/td&gt;&lt;td headers='sinG'&gt;"&amp;AJ149&amp;"&lt;/td&gt;&lt;/tr&gt;"</f>
        <v>&lt;tr class='mmt ltd groupless'&gt;&lt;td headers='icon'&gt;&lt;a href='https://www.alchemistcodedb.com/jp/card/ts-lust-nikusu-01'&gt;&lt;img src='resources/TS_LUST_NIKUSU_01.png' title='雪上に刻まれた希望' /&gt;&lt;/a&gt;&lt;/td&gt;&lt;td headers='name'&gt;雪上に刻まれた希望&lt;/td&gt;&lt;td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headers='group'&gt;&lt;/td&gt;&lt;td headers='score' id='m147'&gt;0&lt;/td&gt;&lt;td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49" s="30" t="str">
        <f t="shared" si="16"/>
        <v>document.getElementById('m147').innerHTML = (b0*0);</v>
      </c>
      <c r="AP149" s="34" t="str">
        <f t="shared" si="17"/>
        <v>m147</v>
      </c>
      <c r="AQ149" s="6" t="str">
        <f>IF(T149="","",VLOOKUP(T149,List!N$2:O$7,2,FALSE)&amp;"*"&amp;U149&amp;IF(V149="","","+"&amp;VLOOKUP(V149,List!N$2:O$7,2,FALSE)&amp;"*"&amp;W149&amp;"-"&amp;VLOOKUP(T149,List!N$2:O$7,2,FALSE)&amp;"*"&amp;VLOOKUP(V149,List!N$2:O$7,2,FALSE)&amp;"*"&amp;MIN(U149,W149)))&amp;IF(Y149="","",IF(T149="","","+")&amp;VLOOKUP(Y149,List!P$2:Q$14,2,FALSE)&amp;"*"&amp;Z149&amp;IF(AA149="","","+"&amp;VLOOKUP(AA149,List!P$2:Q$13,2,FALSE)))</f>
        <v/>
      </c>
    </row>
    <row r="150" spans="1:43" s="3" customFormat="1" ht="37.200000000000003" customHeight="1" x14ac:dyDescent="0.3">
      <c r="A150" s="3" t="s">
        <v>607</v>
      </c>
      <c r="C150" s="6" t="s">
        <v>610</v>
      </c>
      <c r="D150" s="3">
        <v>5</v>
      </c>
      <c r="E150" s="3" t="s">
        <v>35</v>
      </c>
      <c r="F150" s="6" t="s">
        <v>845</v>
      </c>
      <c r="G150" s="16" t="s">
        <v>48</v>
      </c>
      <c r="H150" s="8" t="s">
        <v>706</v>
      </c>
      <c r="I150" s="8"/>
      <c r="J150" s="4">
        <f t="shared" si="13"/>
        <v>90</v>
      </c>
      <c r="K150" s="2"/>
      <c r="L150" s="2"/>
      <c r="M150" s="2">
        <v>30</v>
      </c>
      <c r="N150" s="2">
        <f t="shared" si="14"/>
        <v>30</v>
      </c>
      <c r="O150" s="2"/>
      <c r="P150" s="2"/>
      <c r="Q150" s="2"/>
      <c r="R150" s="2"/>
      <c r="S150" s="7"/>
      <c r="X150" s="3">
        <f t="shared" si="15"/>
        <v>0</v>
      </c>
      <c r="Y150" s="3" t="s">
        <v>498</v>
      </c>
      <c r="Z150" s="8">
        <v>30</v>
      </c>
      <c r="AB150" s="4"/>
      <c r="AC150" s="5"/>
      <c r="AF150" s="3">
        <v>30</v>
      </c>
      <c r="AK150" s="4">
        <f t="shared" si="18"/>
        <v>30</v>
      </c>
      <c r="AM150" s="22"/>
      <c r="AN150" s="30" t="str">
        <f>"&lt;tr class='mmt"&amp;IF(E150="活動"," ev",IF(E150="限定"," ltd",""))&amp;IF(H150=""," groupless'","'")&amp;"&gt;&lt;td headers='icon'&gt;&lt;a href='https://www.alchemistcodedb.com/jp/card/"&amp;SUBSTITUTE(SUBSTITUTE(LOWER(A150),"_","-"),".png","")&amp;"'&gt;&lt;img src='resources/"&amp;A150&amp;"' title='"&amp;C150&amp;"' /&gt;&lt;/a&gt;&lt;/td&gt;&lt;td headers='name'&gt;"&amp;C150&amp;"&lt;/td&gt;&lt;td headers='rank'&gt;"&amp;D150&amp;"&lt;/td&gt;&lt;td headers='remark'&gt;"&amp;IF(E150="活動","&lt;span class='event'&gt;活動&lt;/span&gt;",IF(E150="限定","&lt;span class='limited'&gt;限定&lt;/span&gt;",""))&amp;"&lt;/td&gt;&lt;td headers='origin'&gt;&lt;span class='originName'&gt;"&amp;SUBSTITUTE(G150,CHAR(10),"&lt;br /&gt;")&amp;"&lt;/span&gt;&lt;img class='originLogo' src='resources/ui/"&amp;VLOOKUP(G150,List!F:H,2,FALSE)&amp;"'title='"&amp;SUBSTITUTE(G150,CHAR(10)," ")&amp;"' /&gt;&lt;/td&gt;&lt;td headers='group'&gt;"&amp;IF(H150="","","&lt;span class='groupName'&gt;"&amp;SUBSTITUTE(H150,CHAR(10)," ")&amp;IF(I150="","","&lt;br /&gt;"&amp;SUBSTITUTE(I150,CHAR(10)," "))&amp;"&lt;/span&gt;&lt;img class='groupLogo' src='resources/ui/"&amp;VLOOKUP(H150,List!K:L,2,FALSE)&amp;"' title='"&amp;SUBSTITUTE(H150,CHAR(10)," ")&amp;"' /&gt;")&amp;IF(I150="","","&lt;img class='groupLogo' src='resources/ui/"&amp;VLOOKUP(I150,List!K:L,2,FALSE)&amp;"' title='"&amp;SUBSTITUTE(I150,CHAR(10)," ")&amp;"' /&gt;")&amp;"&lt;/td&gt;&lt;td headers='score' id='"&amp;AP150&amp;"'&gt;"&amp;J150&amp;"&lt;/td&gt;&lt;td headers='HP'&gt;"&amp;K150&amp;"&lt;/td&gt;&lt;td headers='patk'&gt;"&amp;L150&amp;"&lt;/td&gt;&lt;td headers='matk'&gt;"&amp;M150&amp;"&lt;/td&gt;&lt;td headers='pdef'&gt;"&amp;O150&amp;"&lt;/td&gt;&lt;td headers='mdef'&gt;"&amp;P150&amp;"&lt;/td&gt;&lt;td headers='dex'&gt;"&amp;Q150&amp;"&lt;/td&gt;&lt;td headers='agi'&gt;"&amp;R150&amp;"&lt;/td&gt;&lt;td headers='luck'&gt;"&amp;S150&amp;"&lt;/td&gt;&lt;td headers='aType'&gt;"&amp;T150&amp;IF(V150="","","&lt;br /&gt;"&amp;V150)&amp; "&lt;/td&gt;&lt;td headers='a.bonus'&gt;"&amp;U150&amp;IF(W150="","","&lt;br /&gt;"&amp;W150)&amp;"&lt;/td&gt;&lt;td headers='special'&gt;"&amp;Y150&amp;IF(AA150="","","&lt;br /&gt;"&amp;AA150)&amp;"&lt;/td&gt;&lt;td headers='sp.bonus'&gt;"&amp;Z150&amp;IF(AB150="","","&lt;br /&gt;"&amp;AB150)&amp;"&lt;/td&gt;&lt;td headers='others'&gt;"&amp;AC150&amp;"&lt;/td&gt;&lt;td headers='sinA'&gt;"&amp;AD150&amp;"&lt;/td&gt;&lt;td headers='sinB'&gt;"&amp;AE150&amp;"&lt;/td&gt;&lt;td headers='sinC'&gt;"&amp;AF150&amp;"&lt;/td&gt;&lt;td headers='sinD'&gt;"&amp;AG150&amp;"&lt;/td&gt;&lt;td headers='sinE'&gt;"&amp;AH150&amp;"&lt;/td&gt;&lt;td headers='sinF'&gt;"&amp;AI150&amp;"&lt;/td&gt;&lt;td headers='sinG'&gt;"&amp;AJ150&amp;"&lt;/td&gt;&lt;/tr&gt;"</f>
        <v>&lt;tr class='mmt ev'&gt;&lt;td headers='icon'&gt;&lt;a href='https://www.alchemistcodedb.com/jp/card/ts-lust-noah-01'&gt;&lt;img src='resources/TS_LUST_NOAH_01.png' title='魔法少女の一番熱い日' /&gt;&lt;/a&gt;&lt;/td&gt;&lt;td headers='name'&gt;魔法少女の一番熱い日&lt;/td&gt;&lt;td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id='m148'&gt;90&lt;/td&gt;&lt;td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headers='special'&gt;風属性&lt;/td&gt;&lt;td headers='sp.bonus'&gt;30&lt;/td&gt;&lt;td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O150" s="30" t="str">
        <f t="shared" si="16"/>
        <v>document.getElementById('m148').innerHTML = (b0*30) + (s0*30+s3*30)+ (ex10*30);</v>
      </c>
      <c r="AP150" s="34" t="str">
        <f t="shared" si="17"/>
        <v>m148</v>
      </c>
      <c r="AQ150" s="6" t="str">
        <f>IF(T150="","",VLOOKUP(T150,List!N$2:O$7,2,FALSE)&amp;"*"&amp;U150&amp;IF(V150="","","+"&amp;VLOOKUP(V150,List!N$2:O$7,2,FALSE)&amp;"*"&amp;W150&amp;"-"&amp;VLOOKUP(T150,List!N$2:O$7,2,FALSE)&amp;"*"&amp;VLOOKUP(V150,List!N$2:O$7,2,FALSE)&amp;"*"&amp;MIN(U150,W150)))&amp;IF(Y150="","",IF(T150="","","+")&amp;VLOOKUP(Y150,List!P$2:Q$14,2,FALSE)&amp;"*"&amp;Z150&amp;IF(AA150="","","+"&amp;VLOOKUP(AA150,List!P$2:Q$13,2,FALSE)))</f>
        <v>ex10*30</v>
      </c>
    </row>
    <row r="151" spans="1:43" s="3" customFormat="1" ht="37.200000000000003" customHeight="1" x14ac:dyDescent="0.3">
      <c r="A151" s="3" t="s">
        <v>211</v>
      </c>
      <c r="C151" s="6" t="s">
        <v>212</v>
      </c>
      <c r="D151" s="3">
        <v>5</v>
      </c>
      <c r="E151" s="3" t="s">
        <v>39</v>
      </c>
      <c r="F151" s="6" t="s">
        <v>850</v>
      </c>
      <c r="G151" s="16" t="s">
        <v>48</v>
      </c>
      <c r="H151" s="8" t="s">
        <v>68</v>
      </c>
      <c r="I151" s="8"/>
      <c r="J151" s="4">
        <f t="shared" si="13"/>
        <v>60</v>
      </c>
      <c r="K151" s="2">
        <v>60</v>
      </c>
      <c r="L151" s="2"/>
      <c r="M151" s="2">
        <v>30</v>
      </c>
      <c r="N151" s="2">
        <f t="shared" si="14"/>
        <v>30</v>
      </c>
      <c r="O151" s="2"/>
      <c r="P151" s="2"/>
      <c r="Q151" s="2"/>
      <c r="R151" s="2"/>
      <c r="S151" s="7"/>
      <c r="X151" s="3">
        <f t="shared" si="15"/>
        <v>0</v>
      </c>
      <c r="Z151" s="8"/>
      <c r="AB151" s="4"/>
      <c r="AC151" s="5" t="s">
        <v>544</v>
      </c>
      <c r="AF151" s="3">
        <v>30</v>
      </c>
      <c r="AI151" s="3">
        <v>30</v>
      </c>
      <c r="AK151" s="4">
        <f t="shared" si="18"/>
        <v>30</v>
      </c>
      <c r="AM151" s="22"/>
      <c r="AN151" s="30" t="str">
        <f>"&lt;tr class='mmt"&amp;IF(E151="活動"," ev",IF(E151="限定"," ltd",""))&amp;IF(H151=""," groupless'","'")&amp;"&gt;&lt;td headers='icon'&gt;&lt;a href='https://www.alchemistcodedb.com/jp/card/"&amp;SUBSTITUTE(SUBSTITUTE(LOWER(A151),"_","-"),".png","")&amp;"'&gt;&lt;img src='resources/"&amp;A151&amp;"' title='"&amp;C151&amp;"' /&gt;&lt;/a&gt;&lt;/td&gt;&lt;td headers='name'&gt;"&amp;C151&amp;"&lt;/td&gt;&lt;td headers='rank'&gt;"&amp;D151&amp;"&lt;/td&gt;&lt;td headers='remark'&gt;"&amp;IF(E151="活動","&lt;span class='event'&gt;活動&lt;/span&gt;",IF(E151="限定","&lt;span class='limited'&gt;限定&lt;/span&gt;",""))&amp;"&lt;/td&gt;&lt;td headers='origin'&gt;&lt;span class='originName'&gt;"&amp;SUBSTITUTE(G151,CHAR(10),"&lt;br /&gt;")&amp;"&lt;/span&gt;&lt;img class='originLogo' src='resources/ui/"&amp;VLOOKUP(G151,List!F:H,2,FALSE)&amp;"'title='"&amp;SUBSTITUTE(G151,CHAR(10)," ")&amp;"' /&gt;&lt;/td&gt;&lt;td headers='group'&gt;"&amp;IF(H151="","","&lt;span class='groupName'&gt;"&amp;SUBSTITUTE(H151,CHAR(10)," ")&amp;IF(I151="","","&lt;br /&gt;"&amp;SUBSTITUTE(I151,CHAR(10)," "))&amp;"&lt;/span&gt;&lt;img class='groupLogo' src='resources/ui/"&amp;VLOOKUP(H151,List!K:L,2,FALSE)&amp;"' title='"&amp;SUBSTITUTE(H151,CHAR(10)," ")&amp;"' /&gt;")&amp;IF(I151="","","&lt;img class='groupLogo' src='resources/ui/"&amp;VLOOKUP(I151,List!K:L,2,FALSE)&amp;"' title='"&amp;SUBSTITUTE(I151,CHAR(10)," ")&amp;"' /&gt;")&amp;"&lt;/td&gt;&lt;td headers='score' id='"&amp;AP151&amp;"'&gt;"&amp;J151&amp;"&lt;/td&gt;&lt;td headers='HP'&gt;"&amp;K151&amp;"&lt;/td&gt;&lt;td headers='patk'&gt;"&amp;L151&amp;"&lt;/td&gt;&lt;td headers='matk'&gt;"&amp;M151&amp;"&lt;/td&gt;&lt;td headers='pdef'&gt;"&amp;O151&amp;"&lt;/td&gt;&lt;td headers='mdef'&gt;"&amp;P151&amp;"&lt;/td&gt;&lt;td headers='dex'&gt;"&amp;Q151&amp;"&lt;/td&gt;&lt;td headers='agi'&gt;"&amp;R151&amp;"&lt;/td&gt;&lt;td headers='luck'&gt;"&amp;S151&amp;"&lt;/td&gt;&lt;td headers='aType'&gt;"&amp;T151&amp;IF(V151="","","&lt;br /&gt;"&amp;V151)&amp; "&lt;/td&gt;&lt;td headers='a.bonus'&gt;"&amp;U151&amp;IF(W151="","","&lt;br /&gt;"&amp;W151)&amp;"&lt;/td&gt;&lt;td headers='special'&gt;"&amp;Y151&amp;IF(AA151="","","&lt;br /&gt;"&amp;AA151)&amp;"&lt;/td&gt;&lt;td headers='sp.bonus'&gt;"&amp;Z151&amp;IF(AB151="","","&lt;br /&gt;"&amp;AB151)&amp;"&lt;/td&gt;&lt;td headers='others'&gt;"&amp;AC151&amp;"&lt;/td&gt;&lt;td headers='sinA'&gt;"&amp;AD151&amp;"&lt;/td&gt;&lt;td headers='sinB'&gt;"&amp;AE151&amp;"&lt;/td&gt;&lt;td headers='sinC'&gt;"&amp;AF151&amp;"&lt;/td&gt;&lt;td headers='sinD'&gt;"&amp;AG151&amp;"&lt;/td&gt;&lt;td headers='sinE'&gt;"&amp;AH151&amp;"&lt;/td&gt;&lt;td headers='sinF'&gt;"&amp;AI151&amp;"&lt;/td&gt;&lt;td headers='sinG'&gt;"&amp;AJ151&amp;"&lt;/td&gt;&lt;/tr&gt;"</f>
        <v>&lt;tr class='mmt ltd'&gt;&lt;td headers='icon'&gt;&lt;a href='https://www.alchemistcodedb.com/jp/card/ts-lust-othima-01'&gt;&lt;img src='resources/TS_LUST_OTHIMA_01.png' title='終わりない宴' /&gt;&lt;/a&gt;&lt;/td&gt;&lt;td headers='name'&gt;終わりない宴&lt;/td&gt;&lt;td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id='m149'&gt;60&lt;/td&gt;&lt;td headers='HP'&gt;60&lt;/td&gt;&lt;td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O151" s="30" t="str">
        <f t="shared" si="16"/>
        <v>document.getElementById('m149').innerHTML = (b0*30) + (s0*30+s3*30+s6*30);</v>
      </c>
      <c r="AP151" s="34" t="str">
        <f t="shared" si="17"/>
        <v>m149</v>
      </c>
      <c r="AQ151" s="6" t="str">
        <f>IF(T151="","",VLOOKUP(T151,List!N$2:O$7,2,FALSE)&amp;"*"&amp;U151&amp;IF(V151="","","+"&amp;VLOOKUP(V151,List!N$2:O$7,2,FALSE)&amp;"*"&amp;W151&amp;"-"&amp;VLOOKUP(T151,List!N$2:O$7,2,FALSE)&amp;"*"&amp;VLOOKUP(V151,List!N$2:O$7,2,FALSE)&amp;"*"&amp;MIN(U151,W151)))&amp;IF(Y151="","",IF(T151="","","+")&amp;VLOOKUP(Y151,List!P$2:Q$14,2,FALSE)&amp;"*"&amp;Z151&amp;IF(AA151="","","+"&amp;VLOOKUP(AA151,List!P$2:Q$13,2,FALSE)))</f>
        <v/>
      </c>
    </row>
    <row r="152" spans="1:43" s="3" customFormat="1" ht="37.200000000000003" customHeight="1" x14ac:dyDescent="0.3">
      <c r="A152" s="3" t="s">
        <v>618</v>
      </c>
      <c r="C152" s="6" t="s">
        <v>620</v>
      </c>
      <c r="D152" s="3">
        <v>5</v>
      </c>
      <c r="E152" s="3" t="s">
        <v>39</v>
      </c>
      <c r="F152" s="6"/>
      <c r="G152" s="16" t="s">
        <v>48</v>
      </c>
      <c r="H152" s="8" t="s">
        <v>68</v>
      </c>
      <c r="I152" s="8"/>
      <c r="J152" s="4">
        <f t="shared" si="13"/>
        <v>30</v>
      </c>
      <c r="K152" s="2"/>
      <c r="L152" s="2"/>
      <c r="M152" s="2">
        <v>30</v>
      </c>
      <c r="N152" s="2">
        <f t="shared" si="14"/>
        <v>30</v>
      </c>
      <c r="O152" s="2"/>
      <c r="P152" s="2"/>
      <c r="Q152" s="2"/>
      <c r="R152" s="2"/>
      <c r="S152" s="7"/>
      <c r="X152" s="3">
        <f t="shared" si="15"/>
        <v>0</v>
      </c>
      <c r="Z152" s="8"/>
      <c r="AB152" s="4"/>
      <c r="AC152" s="5" t="s">
        <v>622</v>
      </c>
      <c r="AK152" s="4">
        <f t="shared" si="18"/>
        <v>0</v>
      </c>
      <c r="AM152" s="22"/>
      <c r="AN152" s="30" t="str">
        <f>"&lt;tr class='mmt"&amp;IF(E152="活動"," ev",IF(E152="限定"," ltd",""))&amp;IF(H152=""," groupless'","'")&amp;"&gt;&lt;td headers='icon'&gt;&lt;a href='https://www.alchemistcodedb.com/jp/card/"&amp;SUBSTITUTE(SUBSTITUTE(LOWER(A152),"_","-"),".png","")&amp;"'&gt;&lt;img src='resources/"&amp;A152&amp;"' title='"&amp;C152&amp;"' /&gt;&lt;/a&gt;&lt;/td&gt;&lt;td headers='name'&gt;"&amp;C152&amp;"&lt;/td&gt;&lt;td headers='rank'&gt;"&amp;D152&amp;"&lt;/td&gt;&lt;td headers='remark'&gt;"&amp;IF(E152="活動","&lt;span class='event'&gt;活動&lt;/span&gt;",IF(E152="限定","&lt;span class='limited'&gt;限定&lt;/span&gt;",""))&amp;"&lt;/td&gt;&lt;td headers='origin'&gt;&lt;span class='originName'&gt;"&amp;SUBSTITUTE(G152,CHAR(10),"&lt;br /&gt;")&amp;"&lt;/span&gt;&lt;img class='originLogo' src='resources/ui/"&amp;VLOOKUP(G152,List!F:H,2,FALSE)&amp;"'title='"&amp;SUBSTITUTE(G152,CHAR(10)," ")&amp;"' /&gt;&lt;/td&gt;&lt;td headers='group'&gt;"&amp;IF(H152="","","&lt;span class='groupName'&gt;"&amp;SUBSTITUTE(H152,CHAR(10)," ")&amp;IF(I152="","","&lt;br /&gt;"&amp;SUBSTITUTE(I152,CHAR(10)," "))&amp;"&lt;/span&gt;&lt;img class='groupLogo' src='resources/ui/"&amp;VLOOKUP(H152,List!K:L,2,FALSE)&amp;"' title='"&amp;SUBSTITUTE(H152,CHAR(10)," ")&amp;"' /&gt;")&amp;IF(I152="","","&lt;img class='groupLogo' src='resources/ui/"&amp;VLOOKUP(I152,List!K:L,2,FALSE)&amp;"' title='"&amp;SUBSTITUTE(I152,CHAR(10)," ")&amp;"' /&gt;")&amp;"&lt;/td&gt;&lt;td headers='score' id='"&amp;AP152&amp;"'&gt;"&amp;J152&amp;"&lt;/td&gt;&lt;td headers='HP'&gt;"&amp;K152&amp;"&lt;/td&gt;&lt;td headers='patk'&gt;"&amp;L152&amp;"&lt;/td&gt;&lt;td headers='matk'&gt;"&amp;M152&amp;"&lt;/td&gt;&lt;td headers='pdef'&gt;"&amp;O152&amp;"&lt;/td&gt;&lt;td headers='mdef'&gt;"&amp;P152&amp;"&lt;/td&gt;&lt;td headers='dex'&gt;"&amp;Q152&amp;"&lt;/td&gt;&lt;td headers='agi'&gt;"&amp;R152&amp;"&lt;/td&gt;&lt;td headers='luck'&gt;"&amp;S152&amp;"&lt;/td&gt;&lt;td headers='aType'&gt;"&amp;T152&amp;IF(V152="","","&lt;br /&gt;"&amp;V152)&amp; "&lt;/td&gt;&lt;td headers='a.bonus'&gt;"&amp;U152&amp;IF(W152="","","&lt;br /&gt;"&amp;W152)&amp;"&lt;/td&gt;&lt;td headers='special'&gt;"&amp;Y152&amp;IF(AA152="","","&lt;br /&gt;"&amp;AA152)&amp;"&lt;/td&gt;&lt;td headers='sp.bonus'&gt;"&amp;Z152&amp;IF(AB152="","","&lt;br /&gt;"&amp;AB152)&amp;"&lt;/td&gt;&lt;td headers='others'&gt;"&amp;AC152&amp;"&lt;/td&gt;&lt;td headers='sinA'&gt;"&amp;AD152&amp;"&lt;/td&gt;&lt;td headers='sinB'&gt;"&amp;AE152&amp;"&lt;/td&gt;&lt;td headers='sinC'&gt;"&amp;AF152&amp;"&lt;/td&gt;&lt;td headers='sinD'&gt;"&amp;AG152&amp;"&lt;/td&gt;&lt;td headers='sinE'&gt;"&amp;AH152&amp;"&lt;/td&gt;&lt;td headers='sinF'&gt;"&amp;AI152&amp;"&lt;/td&gt;&lt;td headers='sinG'&gt;"&amp;AJ152&amp;"&lt;/td&gt;&lt;/tr&gt;"</f>
        <v>&lt;tr class='mmt ltd'&gt;&lt;td headers='icon'&gt;&lt;a href='https://www.alchemistcodedb.com/jp/card/ts-lust-othima-02'&gt;&lt;img src='resources/TS_LUST_OTHIMA_02.png' title='氷塵は終了の合図' /&gt;&lt;/a&gt;&lt;/td&gt;&lt;td headers='name'&gt;氷塵は終了の合図&lt;/td&gt;&lt;td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id='m150'&gt;30&lt;/td&gt;&lt;td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headers='others'&gt;火属性耐性+20, MP上限+20%&lt;/td&gt;&lt;td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52" s="30" t="str">
        <f t="shared" si="16"/>
        <v>document.getElementById('m150').innerHTML = (b0*30);</v>
      </c>
      <c r="AP152" s="34" t="str">
        <f t="shared" si="17"/>
        <v>m150</v>
      </c>
      <c r="AQ152" s="6" t="str">
        <f>IF(T152="","",VLOOKUP(T152,List!N$2:O$7,2,FALSE)&amp;"*"&amp;U152&amp;IF(V152="","","+"&amp;VLOOKUP(V152,List!N$2:O$7,2,FALSE)&amp;"*"&amp;W152&amp;"-"&amp;VLOOKUP(T152,List!N$2:O$7,2,FALSE)&amp;"*"&amp;VLOOKUP(V152,List!N$2:O$7,2,FALSE)&amp;"*"&amp;MIN(U152,W152)))&amp;IF(Y152="","",IF(T152="","","+")&amp;VLOOKUP(Y152,List!P$2:Q$14,2,FALSE)&amp;"*"&amp;Z152&amp;IF(AA152="","","+"&amp;VLOOKUP(AA152,List!P$2:Q$13,2,FALSE)))</f>
        <v/>
      </c>
    </row>
    <row r="153" spans="1:43" s="3" customFormat="1" ht="37.200000000000003" customHeight="1" x14ac:dyDescent="0.3">
      <c r="A153" s="3" t="s">
        <v>710</v>
      </c>
      <c r="C153" s="6" t="s">
        <v>715</v>
      </c>
      <c r="D153" s="3">
        <v>5</v>
      </c>
      <c r="E153" s="3" t="s">
        <v>39</v>
      </c>
      <c r="F153" s="6"/>
      <c r="G153" s="16" t="s">
        <v>48</v>
      </c>
      <c r="H153" s="8"/>
      <c r="I153" s="8"/>
      <c r="J153" s="4">
        <f t="shared" si="13"/>
        <v>0</v>
      </c>
      <c r="K153" s="2"/>
      <c r="L153" s="2"/>
      <c r="M153" s="2"/>
      <c r="N153" s="2">
        <f t="shared" si="14"/>
        <v>0</v>
      </c>
      <c r="O153" s="2"/>
      <c r="P153" s="2"/>
      <c r="Q153" s="2"/>
      <c r="R153" s="2"/>
      <c r="S153" s="7"/>
      <c r="X153" s="3">
        <f t="shared" si="15"/>
        <v>0</v>
      </c>
      <c r="Z153" s="8"/>
      <c r="AB153" s="4"/>
      <c r="AC153" s="5"/>
      <c r="AK153" s="4">
        <f t="shared" si="18"/>
        <v>0</v>
      </c>
      <c r="AM153" s="22"/>
      <c r="AN153" s="30" t="str">
        <f>"&lt;tr class='mmt"&amp;IF(E153="活動"," ev",IF(E153="限定"," ltd",""))&amp;IF(H153=""," groupless'","'")&amp;"&gt;&lt;td headers='icon'&gt;&lt;a href='https://www.alchemistcodedb.com/jp/card/"&amp;SUBSTITUTE(SUBSTITUTE(LOWER(A153),"_","-"),".png","")&amp;"'&gt;&lt;img src='resources/"&amp;A153&amp;"' title='"&amp;C153&amp;"' /&gt;&lt;/a&gt;&lt;/td&gt;&lt;td headers='name'&gt;"&amp;C153&amp;"&lt;/td&gt;&lt;td headers='rank'&gt;"&amp;D153&amp;"&lt;/td&gt;&lt;td headers='remark'&gt;"&amp;IF(E153="活動","&lt;span class='event'&gt;活動&lt;/span&gt;",IF(E153="限定","&lt;span class='limited'&gt;限定&lt;/span&gt;",""))&amp;"&lt;/td&gt;&lt;td headers='origin'&gt;&lt;span class='originName'&gt;"&amp;SUBSTITUTE(G153,CHAR(10),"&lt;br /&gt;")&amp;"&lt;/span&gt;&lt;img class='originLogo' src='resources/ui/"&amp;VLOOKUP(G153,List!F:H,2,FALSE)&amp;"'title='"&amp;SUBSTITUTE(G153,CHAR(10)," ")&amp;"' /&gt;&lt;/td&gt;&lt;td headers='group'&gt;"&amp;IF(H153="","","&lt;span class='groupName'&gt;"&amp;SUBSTITUTE(H153,CHAR(10)," ")&amp;IF(I153="","","&lt;br /&gt;"&amp;SUBSTITUTE(I153,CHAR(10)," "))&amp;"&lt;/span&gt;&lt;img class='groupLogo' src='resources/ui/"&amp;VLOOKUP(H153,List!K:L,2,FALSE)&amp;"' title='"&amp;SUBSTITUTE(H153,CHAR(10)," ")&amp;"' /&gt;")&amp;IF(I153="","","&lt;img class='groupLogo' src='resources/ui/"&amp;VLOOKUP(I153,List!K:L,2,FALSE)&amp;"' title='"&amp;SUBSTITUTE(I153,CHAR(10)," ")&amp;"' /&gt;")&amp;"&lt;/td&gt;&lt;td headers='score' id='"&amp;AP153&amp;"'&gt;"&amp;J153&amp;"&lt;/td&gt;&lt;td headers='HP'&gt;"&amp;K153&amp;"&lt;/td&gt;&lt;td headers='patk'&gt;"&amp;L153&amp;"&lt;/td&gt;&lt;td headers='matk'&gt;"&amp;M153&amp;"&lt;/td&gt;&lt;td headers='pdef'&gt;"&amp;O153&amp;"&lt;/td&gt;&lt;td headers='mdef'&gt;"&amp;P153&amp;"&lt;/td&gt;&lt;td headers='dex'&gt;"&amp;Q153&amp;"&lt;/td&gt;&lt;td headers='agi'&gt;"&amp;R153&amp;"&lt;/td&gt;&lt;td headers='luck'&gt;"&amp;S153&amp;"&lt;/td&gt;&lt;td headers='aType'&gt;"&amp;T153&amp;IF(V153="","","&lt;br /&gt;"&amp;V153)&amp; "&lt;/td&gt;&lt;td headers='a.bonus'&gt;"&amp;U153&amp;IF(W153="","","&lt;br /&gt;"&amp;W153)&amp;"&lt;/td&gt;&lt;td headers='special'&gt;"&amp;Y153&amp;IF(AA153="","","&lt;br /&gt;"&amp;AA153)&amp;"&lt;/td&gt;&lt;td headers='sp.bonus'&gt;"&amp;Z153&amp;IF(AB153="","","&lt;br /&gt;"&amp;AB153)&amp;"&lt;/td&gt;&lt;td headers='others'&gt;"&amp;AC153&amp;"&lt;/td&gt;&lt;td headers='sinA'&gt;"&amp;AD153&amp;"&lt;/td&gt;&lt;td headers='sinB'&gt;"&amp;AE153&amp;"&lt;/td&gt;&lt;td headers='sinC'&gt;"&amp;AF153&amp;"&lt;/td&gt;&lt;td headers='sinD'&gt;"&amp;AG153&amp;"&lt;/td&gt;&lt;td headers='sinE'&gt;"&amp;AH153&amp;"&lt;/td&gt;&lt;td headers='sinF'&gt;"&amp;AI153&amp;"&lt;/td&gt;&lt;td headers='sinG'&gt;"&amp;AJ153&amp;"&lt;/td&gt;&lt;/tr&gt;"</f>
        <v>&lt;tr class='mmt ltd groupless'&gt;&lt;td headers='icon'&gt;&lt;a href='https://www.alchemistcodedb.com/jp/card/ts-lust-qens-01'&gt;&lt;img src='resources/TS_LUST_QENS_01.png' title='戻らざる刻を想いて' /&gt;&lt;/a&gt;&lt;/td&gt;&lt;td headers='name'&gt;戻らざる刻を想いて&lt;/td&gt;&lt;td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headers='group'&gt;&lt;/td&gt;&lt;td headers='score' id='m151'&gt;0&lt;/td&gt;&lt;td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53" s="30" t="str">
        <f t="shared" si="16"/>
        <v>document.getElementById('m151').innerHTML = (b0*0);</v>
      </c>
      <c r="AP153" s="34" t="str">
        <f t="shared" si="17"/>
        <v>m151</v>
      </c>
      <c r="AQ153" s="6" t="str">
        <f>IF(T153="","",VLOOKUP(T153,List!N$2:O$7,2,FALSE)&amp;"*"&amp;U153&amp;IF(V153="","","+"&amp;VLOOKUP(V153,List!N$2:O$7,2,FALSE)&amp;"*"&amp;W153&amp;"-"&amp;VLOOKUP(T153,List!N$2:O$7,2,FALSE)&amp;"*"&amp;VLOOKUP(V153,List!N$2:O$7,2,FALSE)&amp;"*"&amp;MIN(U153,W153)))&amp;IF(Y153="","",IF(T153="","","+")&amp;VLOOKUP(Y153,List!P$2:Q$14,2,FALSE)&amp;"*"&amp;Z153&amp;IF(AA153="","","+"&amp;VLOOKUP(AA153,List!P$2:Q$13,2,FALSE)))</f>
        <v/>
      </c>
    </row>
    <row r="154" spans="1:43" s="3" customFormat="1" ht="37.200000000000003" customHeight="1" x14ac:dyDescent="0.3">
      <c r="A154" s="3" t="s">
        <v>213</v>
      </c>
      <c r="C154" s="6" t="s">
        <v>214</v>
      </c>
      <c r="D154" s="3">
        <v>5</v>
      </c>
      <c r="E154" s="3" t="s">
        <v>35</v>
      </c>
      <c r="F154" s="6"/>
      <c r="G154" s="16" t="s">
        <v>48</v>
      </c>
      <c r="H154" s="8" t="s">
        <v>706</v>
      </c>
      <c r="I154" s="8"/>
      <c r="J154" s="4">
        <f t="shared" si="13"/>
        <v>60</v>
      </c>
      <c r="K154" s="2">
        <v>30</v>
      </c>
      <c r="L154" s="2"/>
      <c r="M154" s="2">
        <v>30</v>
      </c>
      <c r="N154" s="2">
        <f t="shared" si="14"/>
        <v>30</v>
      </c>
      <c r="O154" s="2"/>
      <c r="P154" s="2"/>
      <c r="Q154" s="2"/>
      <c r="R154" s="2"/>
      <c r="S154" s="7"/>
      <c r="X154" s="3">
        <f t="shared" si="15"/>
        <v>0</v>
      </c>
      <c r="Z154" s="8"/>
      <c r="AB154" s="4"/>
      <c r="AC154" s="5"/>
      <c r="AF154" s="3">
        <v>30</v>
      </c>
      <c r="AK154" s="4">
        <f t="shared" si="18"/>
        <v>30</v>
      </c>
      <c r="AM154" s="22"/>
      <c r="AN154" s="30" t="str">
        <f>"&lt;tr class='mmt"&amp;IF(E154="活動"," ev",IF(E154="限定"," ltd",""))&amp;IF(H154=""," groupless'","'")&amp;"&gt;&lt;td headers='icon'&gt;&lt;a href='https://www.alchemistcodedb.com/jp/card/"&amp;SUBSTITUTE(SUBSTITUTE(LOWER(A154),"_","-"),".png","")&amp;"'&gt;&lt;img src='resources/"&amp;A154&amp;"' title='"&amp;C154&amp;"' /&gt;&lt;/a&gt;&lt;/td&gt;&lt;td headers='name'&gt;"&amp;C154&amp;"&lt;/td&gt;&lt;td headers='rank'&gt;"&amp;D154&amp;"&lt;/td&gt;&lt;td headers='remark'&gt;"&amp;IF(E154="活動","&lt;span class='event'&gt;活動&lt;/span&gt;",IF(E154="限定","&lt;span class='limited'&gt;限定&lt;/span&gt;",""))&amp;"&lt;/td&gt;&lt;td headers='origin'&gt;&lt;span class='originName'&gt;"&amp;SUBSTITUTE(G154,CHAR(10),"&lt;br /&gt;")&amp;"&lt;/span&gt;&lt;img class='originLogo' src='resources/ui/"&amp;VLOOKUP(G154,List!F:H,2,FALSE)&amp;"'title='"&amp;SUBSTITUTE(G154,CHAR(10)," ")&amp;"' /&gt;&lt;/td&gt;&lt;td headers='group'&gt;"&amp;IF(H154="","","&lt;span class='groupName'&gt;"&amp;SUBSTITUTE(H154,CHAR(10)," ")&amp;IF(I154="","","&lt;br /&gt;"&amp;SUBSTITUTE(I154,CHAR(10)," "))&amp;"&lt;/span&gt;&lt;img class='groupLogo' src='resources/ui/"&amp;VLOOKUP(H154,List!K:L,2,FALSE)&amp;"' title='"&amp;SUBSTITUTE(H154,CHAR(10)," ")&amp;"' /&gt;")&amp;IF(I154="","","&lt;img class='groupLogo' src='resources/ui/"&amp;VLOOKUP(I154,List!K:L,2,FALSE)&amp;"' title='"&amp;SUBSTITUTE(I154,CHAR(10)," ")&amp;"' /&gt;")&amp;"&lt;/td&gt;&lt;td headers='score' id='"&amp;AP154&amp;"'&gt;"&amp;J154&amp;"&lt;/td&gt;&lt;td headers='HP'&gt;"&amp;K154&amp;"&lt;/td&gt;&lt;td headers='patk'&gt;"&amp;L154&amp;"&lt;/td&gt;&lt;td headers='matk'&gt;"&amp;M154&amp;"&lt;/td&gt;&lt;td headers='pdef'&gt;"&amp;O154&amp;"&lt;/td&gt;&lt;td headers='mdef'&gt;"&amp;P154&amp;"&lt;/td&gt;&lt;td headers='dex'&gt;"&amp;Q154&amp;"&lt;/td&gt;&lt;td headers='agi'&gt;"&amp;R154&amp;"&lt;/td&gt;&lt;td headers='luck'&gt;"&amp;S154&amp;"&lt;/td&gt;&lt;td headers='aType'&gt;"&amp;T154&amp;IF(V154="","","&lt;br /&gt;"&amp;V154)&amp; "&lt;/td&gt;&lt;td headers='a.bonus'&gt;"&amp;U154&amp;IF(W154="","","&lt;br /&gt;"&amp;W154)&amp;"&lt;/td&gt;&lt;td headers='special'&gt;"&amp;Y154&amp;IF(AA154="","","&lt;br /&gt;"&amp;AA154)&amp;"&lt;/td&gt;&lt;td headers='sp.bonus'&gt;"&amp;Z154&amp;IF(AB154="","","&lt;br /&gt;"&amp;AB154)&amp;"&lt;/td&gt;&lt;td headers='others'&gt;"&amp;AC154&amp;"&lt;/td&gt;&lt;td headers='sinA'&gt;"&amp;AD154&amp;"&lt;/td&gt;&lt;td headers='sinB'&gt;"&amp;AE154&amp;"&lt;/td&gt;&lt;td headers='sinC'&gt;"&amp;AF154&amp;"&lt;/td&gt;&lt;td headers='sinD'&gt;"&amp;AG154&amp;"&lt;/td&gt;&lt;td headers='sinE'&gt;"&amp;AH154&amp;"&lt;/td&gt;&lt;td headers='sinF'&gt;"&amp;AI154&amp;"&lt;/td&gt;&lt;td headers='sinG'&gt;"&amp;AJ154&amp;"&lt;/td&gt;&lt;/tr&gt;"</f>
        <v>&lt;tr class='mmt ev'&gt;&lt;td headers='icon'&gt;&lt;a href='https://www.alchemistcodedb.com/jp/card/ts-lust-rebecca-01'&gt;&lt;img src='resources/TS_LUST_REBECCA_01.png' title='レベッカは完璧、でも…' /&gt;&lt;/a&gt;&lt;/td&gt;&lt;td headers='name'&gt;レベッカは完璧、でも…&lt;/td&gt;&lt;td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id='m152'&gt;60&lt;/td&gt;&lt;td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O154" s="30" t="str">
        <f t="shared" si="16"/>
        <v>document.getElementById('m152').innerHTML = (b0*30) + (s0*30+s3*30);</v>
      </c>
      <c r="AP154" s="34" t="str">
        <f t="shared" si="17"/>
        <v>m152</v>
      </c>
      <c r="AQ154" s="6" t="str">
        <f>IF(T154="","",VLOOKUP(T154,List!N$2:O$7,2,FALSE)&amp;"*"&amp;U154&amp;IF(V154="","","+"&amp;VLOOKUP(V154,List!N$2:O$7,2,FALSE)&amp;"*"&amp;W154&amp;"-"&amp;VLOOKUP(T154,List!N$2:O$7,2,FALSE)&amp;"*"&amp;VLOOKUP(V154,List!N$2:O$7,2,FALSE)&amp;"*"&amp;MIN(U154,W154)))&amp;IF(Y154="","",IF(T154="","","+")&amp;VLOOKUP(Y154,List!P$2:Q$14,2,FALSE)&amp;"*"&amp;Z154&amp;IF(AA154="","","+"&amp;VLOOKUP(AA154,List!P$2:Q$13,2,FALSE)))</f>
        <v/>
      </c>
    </row>
    <row r="155" spans="1:43" s="3" customFormat="1" ht="37.200000000000003" customHeight="1" x14ac:dyDescent="0.3">
      <c r="A155" s="3" t="s">
        <v>215</v>
      </c>
      <c r="C155" s="6" t="s">
        <v>216</v>
      </c>
      <c r="D155" s="3">
        <v>5</v>
      </c>
      <c r="E155" s="3" t="s">
        <v>39</v>
      </c>
      <c r="F155" s="6" t="s">
        <v>845</v>
      </c>
      <c r="G155" s="16" t="s">
        <v>48</v>
      </c>
      <c r="H155" s="8" t="s">
        <v>706</v>
      </c>
      <c r="I155" s="8"/>
      <c r="J155" s="4">
        <f t="shared" si="13"/>
        <v>80</v>
      </c>
      <c r="K155" s="2">
        <v>40</v>
      </c>
      <c r="L155" s="2"/>
      <c r="M155" s="2"/>
      <c r="N155" s="2">
        <f t="shared" si="14"/>
        <v>0</v>
      </c>
      <c r="O155" s="2"/>
      <c r="P155" s="2"/>
      <c r="Q155" s="2"/>
      <c r="R155" s="2"/>
      <c r="S155" s="7"/>
      <c r="T155" s="3" t="s">
        <v>18</v>
      </c>
      <c r="U155" s="3">
        <v>30</v>
      </c>
      <c r="X155" s="3">
        <f t="shared" si="15"/>
        <v>30</v>
      </c>
      <c r="Y155" s="3" t="s">
        <v>21</v>
      </c>
      <c r="Z155" s="8">
        <v>10</v>
      </c>
      <c r="AB155" s="4"/>
      <c r="AC155" s="5"/>
      <c r="AF155" s="3">
        <v>40</v>
      </c>
      <c r="AG155" s="3">
        <v>20</v>
      </c>
      <c r="AK155" s="4">
        <f t="shared" si="18"/>
        <v>40</v>
      </c>
      <c r="AM155" s="22"/>
      <c r="AN155" s="30" t="str">
        <f>"&lt;tr class='mmt"&amp;IF(E155="活動"," ev",IF(E155="限定"," ltd",""))&amp;IF(H155=""," groupless'","'")&amp;"&gt;&lt;td headers='icon'&gt;&lt;a href='https://www.alchemistcodedb.com/jp/card/"&amp;SUBSTITUTE(SUBSTITUTE(LOWER(A155),"_","-"),".png","")&amp;"'&gt;&lt;img src='resources/"&amp;A155&amp;"' title='"&amp;C155&amp;"' /&gt;&lt;/a&gt;&lt;/td&gt;&lt;td headers='name'&gt;"&amp;C155&amp;"&lt;/td&gt;&lt;td headers='rank'&gt;"&amp;D155&amp;"&lt;/td&gt;&lt;td headers='remark'&gt;"&amp;IF(E155="活動","&lt;span class='event'&gt;活動&lt;/span&gt;",IF(E155="限定","&lt;span class='limited'&gt;限定&lt;/span&gt;",""))&amp;"&lt;/td&gt;&lt;td headers='origin'&gt;&lt;span class='originName'&gt;"&amp;SUBSTITUTE(G155,CHAR(10),"&lt;br /&gt;")&amp;"&lt;/span&gt;&lt;img class='originLogo' src='resources/ui/"&amp;VLOOKUP(G155,List!F:H,2,FALSE)&amp;"'title='"&amp;SUBSTITUTE(G155,CHAR(10)," ")&amp;"' /&gt;&lt;/td&gt;&lt;td headers='group'&gt;"&amp;IF(H155="","","&lt;span class='groupName'&gt;"&amp;SUBSTITUTE(H155,CHAR(10)," ")&amp;IF(I155="","","&lt;br /&gt;"&amp;SUBSTITUTE(I155,CHAR(10)," "))&amp;"&lt;/span&gt;&lt;img class='groupLogo' src='resources/ui/"&amp;VLOOKUP(H155,List!K:L,2,FALSE)&amp;"' title='"&amp;SUBSTITUTE(H155,CHAR(10)," ")&amp;"' /&gt;")&amp;IF(I155="","","&lt;img class='groupLogo' src='resources/ui/"&amp;VLOOKUP(I155,List!K:L,2,FALSE)&amp;"' title='"&amp;SUBSTITUTE(I155,CHAR(10)," ")&amp;"' /&gt;")&amp;"&lt;/td&gt;&lt;td headers='score' id='"&amp;AP155&amp;"'&gt;"&amp;J155&amp;"&lt;/td&gt;&lt;td headers='HP'&gt;"&amp;K155&amp;"&lt;/td&gt;&lt;td headers='patk'&gt;"&amp;L155&amp;"&lt;/td&gt;&lt;td headers='matk'&gt;"&amp;M155&amp;"&lt;/td&gt;&lt;td headers='pdef'&gt;"&amp;O155&amp;"&lt;/td&gt;&lt;td headers='mdef'&gt;"&amp;P155&amp;"&lt;/td&gt;&lt;td headers='dex'&gt;"&amp;Q155&amp;"&lt;/td&gt;&lt;td headers='agi'&gt;"&amp;R155&amp;"&lt;/td&gt;&lt;td headers='luck'&gt;"&amp;S155&amp;"&lt;/td&gt;&lt;td headers='aType'&gt;"&amp;T155&amp;IF(V155="","","&lt;br /&gt;"&amp;V155)&amp; "&lt;/td&gt;&lt;td headers='a.bonus'&gt;"&amp;U155&amp;IF(W155="","","&lt;br /&gt;"&amp;W155)&amp;"&lt;/td&gt;&lt;td headers='special'&gt;"&amp;Y155&amp;IF(AA155="","","&lt;br /&gt;"&amp;AA155)&amp;"&lt;/td&gt;&lt;td headers='sp.bonus'&gt;"&amp;Z155&amp;IF(AB155="","","&lt;br /&gt;"&amp;AB155)&amp;"&lt;/td&gt;&lt;td headers='others'&gt;"&amp;AC155&amp;"&lt;/td&gt;&lt;td headers='sinA'&gt;"&amp;AD155&amp;"&lt;/td&gt;&lt;td headers='sinB'&gt;"&amp;AE155&amp;"&lt;/td&gt;&lt;td headers='sinC'&gt;"&amp;AF155&amp;"&lt;/td&gt;&lt;td headers='sinD'&gt;"&amp;AG155&amp;"&lt;/td&gt;&lt;td headers='sinE'&gt;"&amp;AH155&amp;"&lt;/td&gt;&lt;td headers='sinF'&gt;"&amp;AI155&amp;"&lt;/td&gt;&lt;td headers='sinG'&gt;"&amp;AJ155&amp;"&lt;/td&gt;&lt;/tr&gt;"</f>
        <v>&lt;tr class='mmt ltd'&gt;&lt;td headers='icon'&gt;&lt;a href='https://www.alchemistcodedb.com/jp/card/ts-lust-rebecca-02'&gt;&lt;img src='resources/TS_LUST_REBECCA_02.png' title='特訓サマーシュート' /&gt;&lt;/a&gt;&lt;/td&gt;&lt;td headers='name'&gt;特訓サマーシュート&lt;/td&gt;&lt;td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id='m153'&gt;80&lt;/td&gt;&lt;td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headers='aType'&gt;魔法&lt;/td&gt;&lt;td headers='a.bonus'&gt;30&lt;/td&gt;&lt;td headers='special'&gt;範囲&lt;/td&gt;&lt;td headers='sp.bonus'&gt;10&lt;/td&gt;&lt;td headers='others'&gt;&lt;/td&gt;&lt;td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O155" s="30" t="str">
        <f t="shared" si="16"/>
        <v>document.getElementById('m153').innerHTML = (b0*0) + (s0*40+s3*40+s4*20)+ (ex05*30+ex13*10);</v>
      </c>
      <c r="AP155" s="34" t="str">
        <f t="shared" si="17"/>
        <v>m153</v>
      </c>
      <c r="AQ155" s="6" t="str">
        <f>IF(T155="","",VLOOKUP(T155,List!N$2:O$7,2,FALSE)&amp;"*"&amp;U155&amp;IF(V155="","","+"&amp;VLOOKUP(V155,List!N$2:O$7,2,FALSE)&amp;"*"&amp;W155&amp;"-"&amp;VLOOKUP(T155,List!N$2:O$7,2,FALSE)&amp;"*"&amp;VLOOKUP(V155,List!N$2:O$7,2,FALSE)&amp;"*"&amp;MIN(U155,W155)))&amp;IF(Y155="","",IF(T155="","","+")&amp;VLOOKUP(Y155,List!P$2:Q$14,2,FALSE)&amp;"*"&amp;Z155&amp;IF(AA155="","","+"&amp;VLOOKUP(AA155,List!P$2:Q$13,2,FALSE)))</f>
        <v>ex05*30+ex13*10</v>
      </c>
    </row>
    <row r="156" spans="1:43" s="3" customFormat="1" ht="37.200000000000003" customHeight="1" x14ac:dyDescent="0.3">
      <c r="A156" s="3" t="s">
        <v>217</v>
      </c>
      <c r="C156" s="6" t="s">
        <v>218</v>
      </c>
      <c r="D156" s="3">
        <v>5</v>
      </c>
      <c r="F156" s="6"/>
      <c r="G156" s="16" t="s">
        <v>48</v>
      </c>
      <c r="H156" s="8"/>
      <c r="I156" s="8"/>
      <c r="J156" s="4">
        <f t="shared" si="13"/>
        <v>0</v>
      </c>
      <c r="K156" s="2"/>
      <c r="L156" s="2"/>
      <c r="M156" s="2"/>
      <c r="N156" s="2">
        <f t="shared" si="14"/>
        <v>0</v>
      </c>
      <c r="O156" s="2"/>
      <c r="P156" s="2"/>
      <c r="Q156" s="2"/>
      <c r="R156" s="2"/>
      <c r="S156" s="7"/>
      <c r="X156" s="3">
        <f t="shared" si="15"/>
        <v>0</v>
      </c>
      <c r="Z156" s="8"/>
      <c r="AB156" s="4"/>
      <c r="AC156" s="5"/>
      <c r="AK156" s="4">
        <f t="shared" si="18"/>
        <v>0</v>
      </c>
      <c r="AM156" s="22"/>
      <c r="AN156" s="30" t="str">
        <f>"&lt;tr class='mmt"&amp;IF(E156="活動"," ev",IF(E156="限定"," ltd",""))&amp;IF(H156=""," groupless'","'")&amp;"&gt;&lt;td headers='icon'&gt;&lt;a href='https://www.alchemistcodedb.com/jp/card/"&amp;SUBSTITUTE(SUBSTITUTE(LOWER(A156),"_","-"),".png","")&amp;"'&gt;&lt;img src='resources/"&amp;A156&amp;"' title='"&amp;C156&amp;"' /&gt;&lt;/a&gt;&lt;/td&gt;&lt;td headers='name'&gt;"&amp;C156&amp;"&lt;/td&gt;&lt;td headers='rank'&gt;"&amp;D156&amp;"&lt;/td&gt;&lt;td headers='remark'&gt;"&amp;IF(E156="活動","&lt;span class='event'&gt;活動&lt;/span&gt;",IF(E156="限定","&lt;span class='limited'&gt;限定&lt;/span&gt;",""))&amp;"&lt;/td&gt;&lt;td headers='origin'&gt;&lt;span class='originName'&gt;"&amp;SUBSTITUTE(G156,CHAR(10),"&lt;br /&gt;")&amp;"&lt;/span&gt;&lt;img class='originLogo' src='resources/ui/"&amp;VLOOKUP(G156,List!F:H,2,FALSE)&amp;"'title='"&amp;SUBSTITUTE(G156,CHAR(10)," ")&amp;"' /&gt;&lt;/td&gt;&lt;td headers='group'&gt;"&amp;IF(H156="","","&lt;span class='groupName'&gt;"&amp;SUBSTITUTE(H156,CHAR(10)," ")&amp;IF(I156="","","&lt;br /&gt;"&amp;SUBSTITUTE(I156,CHAR(10)," "))&amp;"&lt;/span&gt;&lt;img class='groupLogo' src='resources/ui/"&amp;VLOOKUP(H156,List!K:L,2,FALSE)&amp;"' title='"&amp;SUBSTITUTE(H156,CHAR(10)," ")&amp;"' /&gt;")&amp;IF(I156="","","&lt;img class='groupLogo' src='resources/ui/"&amp;VLOOKUP(I156,List!K:L,2,FALSE)&amp;"' title='"&amp;SUBSTITUTE(I156,CHAR(10)," ")&amp;"' /&gt;")&amp;"&lt;/td&gt;&lt;td headers='score' id='"&amp;AP156&amp;"'&gt;"&amp;J156&amp;"&lt;/td&gt;&lt;td headers='HP'&gt;"&amp;K156&amp;"&lt;/td&gt;&lt;td headers='patk'&gt;"&amp;L156&amp;"&lt;/td&gt;&lt;td headers='matk'&gt;"&amp;M156&amp;"&lt;/td&gt;&lt;td headers='pdef'&gt;"&amp;O156&amp;"&lt;/td&gt;&lt;td headers='mdef'&gt;"&amp;P156&amp;"&lt;/td&gt;&lt;td headers='dex'&gt;"&amp;Q156&amp;"&lt;/td&gt;&lt;td headers='agi'&gt;"&amp;R156&amp;"&lt;/td&gt;&lt;td headers='luck'&gt;"&amp;S156&amp;"&lt;/td&gt;&lt;td headers='aType'&gt;"&amp;T156&amp;IF(V156="","","&lt;br /&gt;"&amp;V156)&amp; "&lt;/td&gt;&lt;td headers='a.bonus'&gt;"&amp;U156&amp;IF(W156="","","&lt;br /&gt;"&amp;W156)&amp;"&lt;/td&gt;&lt;td headers='special'&gt;"&amp;Y156&amp;IF(AA156="","","&lt;br /&gt;"&amp;AA156)&amp;"&lt;/td&gt;&lt;td headers='sp.bonus'&gt;"&amp;Z156&amp;IF(AB156="","","&lt;br /&gt;"&amp;AB156)&amp;"&lt;/td&gt;&lt;td headers='others'&gt;"&amp;AC156&amp;"&lt;/td&gt;&lt;td headers='sinA'&gt;"&amp;AD156&amp;"&lt;/td&gt;&lt;td headers='sinB'&gt;"&amp;AE156&amp;"&lt;/td&gt;&lt;td headers='sinC'&gt;"&amp;AF156&amp;"&lt;/td&gt;&lt;td headers='sinD'&gt;"&amp;AG156&amp;"&lt;/td&gt;&lt;td headers='sinE'&gt;"&amp;AH156&amp;"&lt;/td&gt;&lt;td headers='sinF'&gt;"&amp;AI156&amp;"&lt;/td&gt;&lt;td headers='sinG'&gt;"&amp;AJ156&amp;"&lt;/td&gt;&lt;/tr&gt;"</f>
        <v>&lt;tr class='mmt groupless'&gt;&lt;td headers='icon'&gt;&lt;a href='https://www.alchemistcodedb.com/jp/card/ts-lust-rofia-01'&gt;&lt;img src='resources/TS_LUST_ROFIA_01.png' title='凍れる決意で手を伸ばし' /&gt;&lt;/a&gt;&lt;/td&gt;&lt;td headers='name'&gt;凍れる決意で手を伸ばし&lt;/td&gt;&lt;td headers='rank'&gt;5&lt;/td&gt;&lt;td headers='remark'&gt;&lt;/td&gt;&lt;td headers='origin'&gt;&lt;span class='originName'&gt;ルストブルグ&lt;br /&gt;Lustburg&lt;/span&gt;&lt;img class='originLogo' src='resources/ui/IT_TB_BIRTH_LUS.png'title='ルストブルグ Lustburg' /&gt;&lt;/td&gt;&lt;td headers='group'&gt;&lt;/td&gt;&lt;td headers='score' id='m154'&gt;0&lt;/td&gt;&lt;td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56" s="30" t="str">
        <f t="shared" si="16"/>
        <v>document.getElementById('m154').innerHTML = (b0*0);</v>
      </c>
      <c r="AP156" s="34" t="str">
        <f t="shared" si="17"/>
        <v>m154</v>
      </c>
      <c r="AQ156" s="6" t="str">
        <f>IF(T156="","",VLOOKUP(T156,List!N$2:O$7,2,FALSE)&amp;"*"&amp;U156&amp;IF(V156="","","+"&amp;VLOOKUP(V156,List!N$2:O$7,2,FALSE)&amp;"*"&amp;W156&amp;"-"&amp;VLOOKUP(T156,List!N$2:O$7,2,FALSE)&amp;"*"&amp;VLOOKUP(V156,List!N$2:O$7,2,FALSE)&amp;"*"&amp;MIN(U156,W156)))&amp;IF(Y156="","",IF(T156="","","+")&amp;VLOOKUP(Y156,List!P$2:Q$14,2,FALSE)&amp;"*"&amp;Z156&amp;IF(AA156="","","+"&amp;VLOOKUP(AA156,List!P$2:Q$13,2,FALSE)))</f>
        <v/>
      </c>
    </row>
    <row r="157" spans="1:43" s="3" customFormat="1" ht="37.200000000000003" customHeight="1" x14ac:dyDescent="0.3">
      <c r="A157" s="3" t="s">
        <v>219</v>
      </c>
      <c r="C157" s="6" t="s">
        <v>220</v>
      </c>
      <c r="D157" s="3">
        <v>5</v>
      </c>
      <c r="F157" s="6"/>
      <c r="G157" s="16" t="s">
        <v>48</v>
      </c>
      <c r="H157" s="8"/>
      <c r="I157" s="8"/>
      <c r="J157" s="4">
        <f t="shared" si="13"/>
        <v>0</v>
      </c>
      <c r="K157" s="2"/>
      <c r="L157" s="2"/>
      <c r="M157" s="2"/>
      <c r="N157" s="2">
        <f t="shared" si="14"/>
        <v>0</v>
      </c>
      <c r="O157" s="2"/>
      <c r="P157" s="2"/>
      <c r="Q157" s="2"/>
      <c r="R157" s="2"/>
      <c r="S157" s="7"/>
      <c r="X157" s="3">
        <f t="shared" si="15"/>
        <v>0</v>
      </c>
      <c r="Z157" s="8"/>
      <c r="AB157" s="4"/>
      <c r="AC157" s="5"/>
      <c r="AK157" s="4">
        <f t="shared" si="18"/>
        <v>0</v>
      </c>
      <c r="AM157" s="22"/>
      <c r="AN157" s="30" t="str">
        <f>"&lt;tr class='mmt"&amp;IF(E157="活動"," ev",IF(E157="限定"," ltd",""))&amp;IF(H157=""," groupless'","'")&amp;"&gt;&lt;td headers='icon'&gt;&lt;a href='https://www.alchemistcodedb.com/jp/card/"&amp;SUBSTITUTE(SUBSTITUTE(LOWER(A157),"_","-"),".png","")&amp;"'&gt;&lt;img src='resources/"&amp;A157&amp;"' title='"&amp;C157&amp;"' /&gt;&lt;/a&gt;&lt;/td&gt;&lt;td headers='name'&gt;"&amp;C157&amp;"&lt;/td&gt;&lt;td headers='rank'&gt;"&amp;D157&amp;"&lt;/td&gt;&lt;td headers='remark'&gt;"&amp;IF(E157="活動","&lt;span class='event'&gt;活動&lt;/span&gt;",IF(E157="限定","&lt;span class='limited'&gt;限定&lt;/span&gt;",""))&amp;"&lt;/td&gt;&lt;td headers='origin'&gt;&lt;span class='originName'&gt;"&amp;SUBSTITUTE(G157,CHAR(10),"&lt;br /&gt;")&amp;"&lt;/span&gt;&lt;img class='originLogo' src='resources/ui/"&amp;VLOOKUP(G157,List!F:H,2,FALSE)&amp;"'title='"&amp;SUBSTITUTE(G157,CHAR(10)," ")&amp;"' /&gt;&lt;/td&gt;&lt;td headers='group'&gt;"&amp;IF(H157="","","&lt;span class='groupName'&gt;"&amp;SUBSTITUTE(H157,CHAR(10)," ")&amp;IF(I157="","","&lt;br /&gt;"&amp;SUBSTITUTE(I157,CHAR(10)," "))&amp;"&lt;/span&gt;&lt;img class='groupLogo' src='resources/ui/"&amp;VLOOKUP(H157,List!K:L,2,FALSE)&amp;"' title='"&amp;SUBSTITUTE(H157,CHAR(10)," ")&amp;"' /&gt;")&amp;IF(I157="","","&lt;img class='groupLogo' src='resources/ui/"&amp;VLOOKUP(I157,List!K:L,2,FALSE)&amp;"' title='"&amp;SUBSTITUTE(I157,CHAR(10)," ")&amp;"' /&gt;")&amp;"&lt;/td&gt;&lt;td headers='score' id='"&amp;AP157&amp;"'&gt;"&amp;J157&amp;"&lt;/td&gt;&lt;td headers='HP'&gt;"&amp;K157&amp;"&lt;/td&gt;&lt;td headers='patk'&gt;"&amp;L157&amp;"&lt;/td&gt;&lt;td headers='matk'&gt;"&amp;M157&amp;"&lt;/td&gt;&lt;td headers='pdef'&gt;"&amp;O157&amp;"&lt;/td&gt;&lt;td headers='mdef'&gt;"&amp;P157&amp;"&lt;/td&gt;&lt;td headers='dex'&gt;"&amp;Q157&amp;"&lt;/td&gt;&lt;td headers='agi'&gt;"&amp;R157&amp;"&lt;/td&gt;&lt;td headers='luck'&gt;"&amp;S157&amp;"&lt;/td&gt;&lt;td headers='aType'&gt;"&amp;T157&amp;IF(V157="","","&lt;br /&gt;"&amp;V157)&amp; "&lt;/td&gt;&lt;td headers='a.bonus'&gt;"&amp;U157&amp;IF(W157="","","&lt;br /&gt;"&amp;W157)&amp;"&lt;/td&gt;&lt;td headers='special'&gt;"&amp;Y157&amp;IF(AA157="","","&lt;br /&gt;"&amp;AA157)&amp;"&lt;/td&gt;&lt;td headers='sp.bonus'&gt;"&amp;Z157&amp;IF(AB157="","","&lt;br /&gt;"&amp;AB157)&amp;"&lt;/td&gt;&lt;td headers='others'&gt;"&amp;AC157&amp;"&lt;/td&gt;&lt;td headers='sinA'&gt;"&amp;AD157&amp;"&lt;/td&gt;&lt;td headers='sinB'&gt;"&amp;AE157&amp;"&lt;/td&gt;&lt;td headers='sinC'&gt;"&amp;AF157&amp;"&lt;/td&gt;&lt;td headers='sinD'&gt;"&amp;AG157&amp;"&lt;/td&gt;&lt;td headers='sinE'&gt;"&amp;AH157&amp;"&lt;/td&gt;&lt;td headers='sinF'&gt;"&amp;AI157&amp;"&lt;/td&gt;&lt;td headers='sinG'&gt;"&amp;AJ157&amp;"&lt;/td&gt;&lt;/tr&gt;"</f>
        <v>&lt;tr class='mmt groupless'&gt;&lt;td headers='icon'&gt;&lt;a href='https://www.alchemistcodedb.com/jp/card/ts-lust-sophia-01'&gt;&lt;img src='resources/TS_LUST_SOPHIA_01.png' title='とあるエルフの素顔' /&gt;&lt;/a&gt;&lt;/td&gt;&lt;td headers='name'&gt;とあるエルフの素顔&lt;/td&gt;&lt;td headers='rank'&gt;5&lt;/td&gt;&lt;td headers='remark'&gt;&lt;/td&gt;&lt;td headers='origin'&gt;&lt;span class='originName'&gt;ルストブルグ&lt;br /&gt;Lustburg&lt;/span&gt;&lt;img class='originLogo' src='resources/ui/IT_TB_BIRTH_LUS.png'title='ルストブルグ Lustburg' /&gt;&lt;/td&gt;&lt;td headers='group'&gt;&lt;/td&gt;&lt;td headers='score' id='m155'&gt;0&lt;/td&gt;&lt;td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57" s="30" t="str">
        <f t="shared" si="16"/>
        <v>document.getElementById('m155').innerHTML = (b0*0);</v>
      </c>
      <c r="AP157" s="34" t="str">
        <f t="shared" si="17"/>
        <v>m155</v>
      </c>
      <c r="AQ157" s="6" t="str">
        <f>IF(T157="","",VLOOKUP(T157,List!N$2:O$7,2,FALSE)&amp;"*"&amp;U157&amp;IF(V157="","","+"&amp;VLOOKUP(V157,List!N$2:O$7,2,FALSE)&amp;"*"&amp;W157&amp;"-"&amp;VLOOKUP(T157,List!N$2:O$7,2,FALSE)&amp;"*"&amp;VLOOKUP(V157,List!N$2:O$7,2,FALSE)&amp;"*"&amp;MIN(U157,W157)))&amp;IF(Y157="","",IF(T157="","","+")&amp;VLOOKUP(Y157,List!P$2:Q$14,2,FALSE)&amp;"*"&amp;Z157&amp;IF(AA157="","","+"&amp;VLOOKUP(AA157,List!P$2:Q$13,2,FALSE)))</f>
        <v/>
      </c>
    </row>
    <row r="158" spans="1:43" s="3" customFormat="1" ht="37.200000000000003" customHeight="1" x14ac:dyDescent="0.3">
      <c r="A158" s="3" t="s">
        <v>221</v>
      </c>
      <c r="C158" s="6" t="s">
        <v>222</v>
      </c>
      <c r="D158" s="3">
        <v>5</v>
      </c>
      <c r="E158" s="3" t="s">
        <v>39</v>
      </c>
      <c r="F158" s="6"/>
      <c r="G158" s="16" t="s">
        <v>48</v>
      </c>
      <c r="H158" s="8"/>
      <c r="I158" s="8"/>
      <c r="J158" s="4">
        <f t="shared" si="13"/>
        <v>0</v>
      </c>
      <c r="K158" s="2"/>
      <c r="L158" s="2"/>
      <c r="M158" s="2"/>
      <c r="N158" s="2">
        <f t="shared" si="14"/>
        <v>0</v>
      </c>
      <c r="O158" s="2"/>
      <c r="P158" s="2"/>
      <c r="Q158" s="2"/>
      <c r="R158" s="2"/>
      <c r="S158" s="7"/>
      <c r="X158" s="3">
        <f t="shared" si="15"/>
        <v>0</v>
      </c>
      <c r="Z158" s="8"/>
      <c r="AB158" s="4"/>
      <c r="AC158" s="5"/>
      <c r="AK158" s="4">
        <f t="shared" si="18"/>
        <v>0</v>
      </c>
      <c r="AM158" s="22"/>
      <c r="AN158" s="30" t="str">
        <f>"&lt;tr class='mmt"&amp;IF(E158="活動"," ev",IF(E158="限定"," ltd",""))&amp;IF(H158=""," groupless'","'")&amp;"&gt;&lt;td headers='icon'&gt;&lt;a href='https://www.alchemistcodedb.com/jp/card/"&amp;SUBSTITUTE(SUBSTITUTE(LOWER(A158),"_","-"),".png","")&amp;"'&gt;&lt;img src='resources/"&amp;A158&amp;"' title='"&amp;C158&amp;"' /&gt;&lt;/a&gt;&lt;/td&gt;&lt;td headers='name'&gt;"&amp;C158&amp;"&lt;/td&gt;&lt;td headers='rank'&gt;"&amp;D158&amp;"&lt;/td&gt;&lt;td headers='remark'&gt;"&amp;IF(E158="活動","&lt;span class='event'&gt;活動&lt;/span&gt;",IF(E158="限定","&lt;span class='limited'&gt;限定&lt;/span&gt;",""))&amp;"&lt;/td&gt;&lt;td headers='origin'&gt;&lt;span class='originName'&gt;"&amp;SUBSTITUTE(G158,CHAR(10),"&lt;br /&gt;")&amp;"&lt;/span&gt;&lt;img class='originLogo' src='resources/ui/"&amp;VLOOKUP(G158,List!F:H,2,FALSE)&amp;"'title='"&amp;SUBSTITUTE(G158,CHAR(10)," ")&amp;"' /&gt;&lt;/td&gt;&lt;td headers='group'&gt;"&amp;IF(H158="","","&lt;span class='groupName'&gt;"&amp;SUBSTITUTE(H158,CHAR(10)," ")&amp;IF(I158="","","&lt;br /&gt;"&amp;SUBSTITUTE(I158,CHAR(10)," "))&amp;"&lt;/span&gt;&lt;img class='groupLogo' src='resources/ui/"&amp;VLOOKUP(H158,List!K:L,2,FALSE)&amp;"' title='"&amp;SUBSTITUTE(H158,CHAR(10)," ")&amp;"' /&gt;")&amp;IF(I158="","","&lt;img class='groupLogo' src='resources/ui/"&amp;VLOOKUP(I158,List!K:L,2,FALSE)&amp;"' title='"&amp;SUBSTITUTE(I158,CHAR(10)," ")&amp;"' /&gt;")&amp;"&lt;/td&gt;&lt;td headers='score' id='"&amp;AP158&amp;"'&gt;"&amp;J158&amp;"&lt;/td&gt;&lt;td headers='HP'&gt;"&amp;K158&amp;"&lt;/td&gt;&lt;td headers='patk'&gt;"&amp;L158&amp;"&lt;/td&gt;&lt;td headers='matk'&gt;"&amp;M158&amp;"&lt;/td&gt;&lt;td headers='pdef'&gt;"&amp;O158&amp;"&lt;/td&gt;&lt;td headers='mdef'&gt;"&amp;P158&amp;"&lt;/td&gt;&lt;td headers='dex'&gt;"&amp;Q158&amp;"&lt;/td&gt;&lt;td headers='agi'&gt;"&amp;R158&amp;"&lt;/td&gt;&lt;td headers='luck'&gt;"&amp;S158&amp;"&lt;/td&gt;&lt;td headers='aType'&gt;"&amp;T158&amp;IF(V158="","","&lt;br /&gt;"&amp;V158)&amp; "&lt;/td&gt;&lt;td headers='a.bonus'&gt;"&amp;U158&amp;IF(W158="","","&lt;br /&gt;"&amp;W158)&amp;"&lt;/td&gt;&lt;td headers='special'&gt;"&amp;Y158&amp;IF(AA158="","","&lt;br /&gt;"&amp;AA158)&amp;"&lt;/td&gt;&lt;td headers='sp.bonus'&gt;"&amp;Z158&amp;IF(AB158="","","&lt;br /&gt;"&amp;AB158)&amp;"&lt;/td&gt;&lt;td headers='others'&gt;"&amp;AC158&amp;"&lt;/td&gt;&lt;td headers='sinA'&gt;"&amp;AD158&amp;"&lt;/td&gt;&lt;td headers='sinB'&gt;"&amp;AE158&amp;"&lt;/td&gt;&lt;td headers='sinC'&gt;"&amp;AF158&amp;"&lt;/td&gt;&lt;td headers='sinD'&gt;"&amp;AG158&amp;"&lt;/td&gt;&lt;td headers='sinE'&gt;"&amp;AH158&amp;"&lt;/td&gt;&lt;td headers='sinF'&gt;"&amp;AI158&amp;"&lt;/td&gt;&lt;td headers='sinG'&gt;"&amp;AJ158&amp;"&lt;/td&gt;&lt;/tr&gt;"</f>
        <v>&lt;tr class='mmt ltd groupless'&gt;&lt;td headers='icon'&gt;&lt;a href='https://www.alchemistcodedb.com/jp/card/ts-lust-st-mela-01'&gt;&lt;img src='resources/TS_LUST_ST_MELA_01.png' title='刻の架け橋' /&gt;&lt;/a&gt;&lt;/td&gt;&lt;td headers='name'&gt;刻の架け橋&lt;/td&gt;&lt;td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headers='group'&gt;&lt;/td&gt;&lt;td headers='score' id='m156'&gt;0&lt;/td&gt;&lt;td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58" s="30" t="str">
        <f t="shared" si="16"/>
        <v>document.getElementById('m156').innerHTML = (b0*0);</v>
      </c>
      <c r="AP158" s="34" t="str">
        <f t="shared" si="17"/>
        <v>m156</v>
      </c>
      <c r="AQ158" s="6" t="str">
        <f>IF(T158="","",VLOOKUP(T158,List!N$2:O$7,2,FALSE)&amp;"*"&amp;U158&amp;IF(V158="","","+"&amp;VLOOKUP(V158,List!N$2:O$7,2,FALSE)&amp;"*"&amp;W158&amp;"-"&amp;VLOOKUP(T158,List!N$2:O$7,2,FALSE)&amp;"*"&amp;VLOOKUP(V158,List!N$2:O$7,2,FALSE)&amp;"*"&amp;MIN(U158,W158)))&amp;IF(Y158="","",IF(T158="","","+")&amp;VLOOKUP(Y158,List!P$2:Q$14,2,FALSE)&amp;"*"&amp;Z158&amp;IF(AA158="","","+"&amp;VLOOKUP(AA158,List!P$2:Q$13,2,FALSE)))</f>
        <v/>
      </c>
    </row>
    <row r="159" spans="1:43" s="3" customFormat="1" ht="37.200000000000003" customHeight="1" x14ac:dyDescent="0.3">
      <c r="A159" s="3" t="s">
        <v>604</v>
      </c>
      <c r="C159" s="6" t="s">
        <v>606</v>
      </c>
      <c r="D159" s="3">
        <v>5</v>
      </c>
      <c r="E159" s="3" t="s">
        <v>39</v>
      </c>
      <c r="F159" s="6" t="s">
        <v>845</v>
      </c>
      <c r="G159" s="16" t="s">
        <v>48</v>
      </c>
      <c r="H159" s="8"/>
      <c r="I159" s="8"/>
      <c r="J159" s="4">
        <f t="shared" si="13"/>
        <v>0</v>
      </c>
      <c r="K159" s="2"/>
      <c r="L159" s="2"/>
      <c r="M159" s="2"/>
      <c r="N159" s="2">
        <f t="shared" si="14"/>
        <v>0</v>
      </c>
      <c r="O159" s="2"/>
      <c r="P159" s="2"/>
      <c r="Q159" s="2"/>
      <c r="R159" s="2"/>
      <c r="S159" s="7"/>
      <c r="X159" s="3">
        <f t="shared" si="15"/>
        <v>0</v>
      </c>
      <c r="Z159" s="8"/>
      <c r="AB159" s="4"/>
      <c r="AC159" s="5"/>
      <c r="AK159" s="4">
        <f t="shared" si="18"/>
        <v>0</v>
      </c>
      <c r="AM159" s="22"/>
      <c r="AN159" s="30" t="str">
        <f>"&lt;tr class='mmt"&amp;IF(E159="活動"," ev",IF(E159="限定"," ltd",""))&amp;IF(H159=""," groupless'","'")&amp;"&gt;&lt;td headers='icon'&gt;&lt;a href='https://www.alchemistcodedb.com/jp/card/"&amp;SUBSTITUTE(SUBSTITUTE(LOWER(A159),"_","-"),".png","")&amp;"'&gt;&lt;img src='resources/"&amp;A159&amp;"' title='"&amp;C159&amp;"' /&gt;&lt;/a&gt;&lt;/td&gt;&lt;td headers='name'&gt;"&amp;C159&amp;"&lt;/td&gt;&lt;td headers='rank'&gt;"&amp;D159&amp;"&lt;/td&gt;&lt;td headers='remark'&gt;"&amp;IF(E159="活動","&lt;span class='event'&gt;活動&lt;/span&gt;",IF(E159="限定","&lt;span class='limited'&gt;限定&lt;/span&gt;",""))&amp;"&lt;/td&gt;&lt;td headers='origin'&gt;&lt;span class='originName'&gt;"&amp;SUBSTITUTE(G159,CHAR(10),"&lt;br /&gt;")&amp;"&lt;/span&gt;&lt;img class='originLogo' src='resources/ui/"&amp;VLOOKUP(G159,List!F:H,2,FALSE)&amp;"'title='"&amp;SUBSTITUTE(G159,CHAR(10)," ")&amp;"' /&gt;&lt;/td&gt;&lt;td headers='group'&gt;"&amp;IF(H159="","","&lt;span class='groupName'&gt;"&amp;SUBSTITUTE(H159,CHAR(10)," ")&amp;IF(I159="","","&lt;br /&gt;"&amp;SUBSTITUTE(I159,CHAR(10)," "))&amp;"&lt;/span&gt;&lt;img class='groupLogo' src='resources/ui/"&amp;VLOOKUP(H159,List!K:L,2,FALSE)&amp;"' title='"&amp;SUBSTITUTE(H159,CHAR(10)," ")&amp;"' /&gt;")&amp;IF(I159="","","&lt;img class='groupLogo' src='resources/ui/"&amp;VLOOKUP(I159,List!K:L,2,FALSE)&amp;"' title='"&amp;SUBSTITUTE(I159,CHAR(10)," ")&amp;"' /&gt;")&amp;"&lt;/td&gt;&lt;td headers='score' id='"&amp;AP159&amp;"'&gt;"&amp;J159&amp;"&lt;/td&gt;&lt;td headers='HP'&gt;"&amp;K159&amp;"&lt;/td&gt;&lt;td headers='patk'&gt;"&amp;L159&amp;"&lt;/td&gt;&lt;td headers='matk'&gt;"&amp;M159&amp;"&lt;/td&gt;&lt;td headers='pdef'&gt;"&amp;O159&amp;"&lt;/td&gt;&lt;td headers='mdef'&gt;"&amp;P159&amp;"&lt;/td&gt;&lt;td headers='dex'&gt;"&amp;Q159&amp;"&lt;/td&gt;&lt;td headers='agi'&gt;"&amp;R159&amp;"&lt;/td&gt;&lt;td headers='luck'&gt;"&amp;S159&amp;"&lt;/td&gt;&lt;td headers='aType'&gt;"&amp;T159&amp;IF(V159="","","&lt;br /&gt;"&amp;V159)&amp; "&lt;/td&gt;&lt;td headers='a.bonus'&gt;"&amp;U159&amp;IF(W159="","","&lt;br /&gt;"&amp;W159)&amp;"&lt;/td&gt;&lt;td headers='special'&gt;"&amp;Y159&amp;IF(AA159="","","&lt;br /&gt;"&amp;AA159)&amp;"&lt;/td&gt;&lt;td headers='sp.bonus'&gt;"&amp;Z159&amp;IF(AB159="","","&lt;br /&gt;"&amp;AB159)&amp;"&lt;/td&gt;&lt;td headers='others'&gt;"&amp;AC159&amp;"&lt;/td&gt;&lt;td headers='sinA'&gt;"&amp;AD159&amp;"&lt;/td&gt;&lt;td headers='sinB'&gt;"&amp;AE159&amp;"&lt;/td&gt;&lt;td headers='sinC'&gt;"&amp;AF159&amp;"&lt;/td&gt;&lt;td headers='sinD'&gt;"&amp;AG159&amp;"&lt;/td&gt;&lt;td headers='sinE'&gt;"&amp;AH159&amp;"&lt;/td&gt;&lt;td headers='sinF'&gt;"&amp;AI159&amp;"&lt;/td&gt;&lt;td headers='sinG'&gt;"&amp;AJ159&amp;"&lt;/td&gt;&lt;/tr&gt;"</f>
        <v>&lt;tr class='mmt ltd groupless'&gt;&lt;td headers='icon'&gt;&lt;a href='https://www.alchemistcodedb.com/jp/card/ts-lust-st-mela-02'&gt;&lt;img src='resources/TS_LUST_ST_MELA_02.png' title='即発進スプラッシュ' /&gt;&lt;/a&gt;&lt;/td&gt;&lt;td headers='name'&gt;即発進スプラッシュ&lt;/td&gt;&lt;td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headers='group'&gt;&lt;/td&gt;&lt;td headers='score' id='m157'&gt;0&lt;/td&gt;&lt;td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59" s="30" t="str">
        <f t="shared" si="16"/>
        <v>document.getElementById('m157').innerHTML = (b0*0);</v>
      </c>
      <c r="AP159" s="34" t="str">
        <f t="shared" si="17"/>
        <v>m157</v>
      </c>
      <c r="AQ159" s="6" t="str">
        <f>IF(T159="","",VLOOKUP(T159,List!N$2:O$7,2,FALSE)&amp;"*"&amp;U159&amp;IF(V159="","","+"&amp;VLOOKUP(V159,List!N$2:O$7,2,FALSE)&amp;"*"&amp;W159&amp;"-"&amp;VLOOKUP(T159,List!N$2:O$7,2,FALSE)&amp;"*"&amp;VLOOKUP(V159,List!N$2:O$7,2,FALSE)&amp;"*"&amp;MIN(U159,W159)))&amp;IF(Y159="","",IF(T159="","","+")&amp;VLOOKUP(Y159,List!P$2:Q$14,2,FALSE)&amp;"*"&amp;Z159&amp;IF(AA159="","","+"&amp;VLOOKUP(AA159,List!P$2:Q$13,2,FALSE)))</f>
        <v/>
      </c>
    </row>
    <row r="160" spans="1:43" s="3" customFormat="1" ht="37.200000000000003" customHeight="1" x14ac:dyDescent="0.3">
      <c r="A160" s="3" t="s">
        <v>223</v>
      </c>
      <c r="C160" s="6" t="s">
        <v>224</v>
      </c>
      <c r="D160" s="3">
        <v>5</v>
      </c>
      <c r="E160" s="3" t="s">
        <v>39</v>
      </c>
      <c r="F160" s="6"/>
      <c r="G160" s="16" t="s">
        <v>48</v>
      </c>
      <c r="H160" s="8"/>
      <c r="I160" s="8"/>
      <c r="J160" s="4">
        <f t="shared" si="13"/>
        <v>0</v>
      </c>
      <c r="K160" s="2"/>
      <c r="L160" s="2"/>
      <c r="M160" s="2"/>
      <c r="N160" s="2">
        <f t="shared" si="14"/>
        <v>0</v>
      </c>
      <c r="O160" s="2"/>
      <c r="P160" s="2"/>
      <c r="Q160" s="2"/>
      <c r="R160" s="2"/>
      <c r="S160" s="7"/>
      <c r="X160" s="3">
        <f t="shared" si="15"/>
        <v>0</v>
      </c>
      <c r="Z160" s="8"/>
      <c r="AB160" s="4"/>
      <c r="AC160" s="5"/>
      <c r="AK160" s="4">
        <f t="shared" si="18"/>
        <v>0</v>
      </c>
      <c r="AM160" s="22"/>
      <c r="AN160" s="30" t="str">
        <f>"&lt;tr class='mmt"&amp;IF(E160="活動"," ev",IF(E160="限定"," ltd",""))&amp;IF(H160=""," groupless'","'")&amp;"&gt;&lt;td headers='icon'&gt;&lt;a href='https://www.alchemistcodedb.com/jp/card/"&amp;SUBSTITUTE(SUBSTITUTE(LOWER(A160),"_","-"),".png","")&amp;"'&gt;&lt;img src='resources/"&amp;A160&amp;"' title='"&amp;C160&amp;"' /&gt;&lt;/a&gt;&lt;/td&gt;&lt;td headers='name'&gt;"&amp;C160&amp;"&lt;/td&gt;&lt;td headers='rank'&gt;"&amp;D160&amp;"&lt;/td&gt;&lt;td headers='remark'&gt;"&amp;IF(E160="活動","&lt;span class='event'&gt;活動&lt;/span&gt;",IF(E160="限定","&lt;span class='limited'&gt;限定&lt;/span&gt;",""))&amp;"&lt;/td&gt;&lt;td headers='origin'&gt;&lt;span class='originName'&gt;"&amp;SUBSTITUTE(G160,CHAR(10),"&lt;br /&gt;")&amp;"&lt;/span&gt;&lt;img class='originLogo' src='resources/ui/"&amp;VLOOKUP(G160,List!F:H,2,FALSE)&amp;"'title='"&amp;SUBSTITUTE(G160,CHAR(10)," ")&amp;"' /&gt;&lt;/td&gt;&lt;td headers='group'&gt;"&amp;IF(H160="","","&lt;span class='groupName'&gt;"&amp;SUBSTITUTE(H160,CHAR(10)," ")&amp;IF(I160="","","&lt;br /&gt;"&amp;SUBSTITUTE(I160,CHAR(10)," "))&amp;"&lt;/span&gt;&lt;img class='groupLogo' src='resources/ui/"&amp;VLOOKUP(H160,List!K:L,2,FALSE)&amp;"' title='"&amp;SUBSTITUTE(H160,CHAR(10)," ")&amp;"' /&gt;")&amp;IF(I160="","","&lt;img class='groupLogo' src='resources/ui/"&amp;VLOOKUP(I160,List!K:L,2,FALSE)&amp;"' title='"&amp;SUBSTITUTE(I160,CHAR(10)," ")&amp;"' /&gt;")&amp;"&lt;/td&gt;&lt;td headers='score' id='"&amp;AP160&amp;"'&gt;"&amp;J160&amp;"&lt;/td&gt;&lt;td headers='HP'&gt;"&amp;K160&amp;"&lt;/td&gt;&lt;td headers='patk'&gt;"&amp;L160&amp;"&lt;/td&gt;&lt;td headers='matk'&gt;"&amp;M160&amp;"&lt;/td&gt;&lt;td headers='pdef'&gt;"&amp;O160&amp;"&lt;/td&gt;&lt;td headers='mdef'&gt;"&amp;P160&amp;"&lt;/td&gt;&lt;td headers='dex'&gt;"&amp;Q160&amp;"&lt;/td&gt;&lt;td headers='agi'&gt;"&amp;R160&amp;"&lt;/td&gt;&lt;td headers='luck'&gt;"&amp;S160&amp;"&lt;/td&gt;&lt;td headers='aType'&gt;"&amp;T160&amp;IF(V160="","","&lt;br /&gt;"&amp;V160)&amp; "&lt;/td&gt;&lt;td headers='a.bonus'&gt;"&amp;U160&amp;IF(W160="","","&lt;br /&gt;"&amp;W160)&amp;"&lt;/td&gt;&lt;td headers='special'&gt;"&amp;Y160&amp;IF(AA160="","","&lt;br /&gt;"&amp;AA160)&amp;"&lt;/td&gt;&lt;td headers='sp.bonus'&gt;"&amp;Z160&amp;IF(AB160="","","&lt;br /&gt;"&amp;AB160)&amp;"&lt;/td&gt;&lt;td headers='others'&gt;"&amp;AC160&amp;"&lt;/td&gt;&lt;td headers='sinA'&gt;"&amp;AD160&amp;"&lt;/td&gt;&lt;td headers='sinB'&gt;"&amp;AE160&amp;"&lt;/td&gt;&lt;td headers='sinC'&gt;"&amp;AF160&amp;"&lt;/td&gt;&lt;td headers='sinD'&gt;"&amp;AG160&amp;"&lt;/td&gt;&lt;td headers='sinE'&gt;"&amp;AH160&amp;"&lt;/td&gt;&lt;td headers='sinF'&gt;"&amp;AI160&amp;"&lt;/td&gt;&lt;td headers='sinG'&gt;"&amp;AJ160&amp;"&lt;/td&gt;&lt;/tr&gt;"</f>
        <v>&lt;tr class='mmt ltd groupless'&gt;&lt;td headers='icon'&gt;&lt;a href='https://www.alchemistcodedb.com/jp/card/ts-lust-st-mela-dark-01'&gt;&lt;img src='resources/TS_LUST_ST_MELA_DARK_01.png' title='無限の罪、その身に' /&gt;&lt;/a&gt;&lt;/td&gt;&lt;td headers='name'&gt;無限の罪、その身に&lt;/td&gt;&lt;td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headers='group'&gt;&lt;/td&gt;&lt;td headers='score' id='m158'&gt;0&lt;/td&gt;&lt;td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60" s="30" t="str">
        <f t="shared" si="16"/>
        <v>document.getElementById('m158').innerHTML = (b0*0);</v>
      </c>
      <c r="AP160" s="34" t="str">
        <f t="shared" si="17"/>
        <v>m158</v>
      </c>
      <c r="AQ160" s="6" t="str">
        <f>IF(T160="","",VLOOKUP(T160,List!N$2:O$7,2,FALSE)&amp;"*"&amp;U160&amp;IF(V160="","","+"&amp;VLOOKUP(V160,List!N$2:O$7,2,FALSE)&amp;"*"&amp;W160&amp;"-"&amp;VLOOKUP(T160,List!N$2:O$7,2,FALSE)&amp;"*"&amp;VLOOKUP(V160,List!N$2:O$7,2,FALSE)&amp;"*"&amp;MIN(U160,W160)))&amp;IF(Y160="","",IF(T160="","","+")&amp;VLOOKUP(Y160,List!P$2:Q$14,2,FALSE)&amp;"*"&amp;Z160&amp;IF(AA160="","","+"&amp;VLOOKUP(AA160,List!P$2:Q$13,2,FALSE)))</f>
        <v/>
      </c>
    </row>
    <row r="161" spans="1:43" s="3" customFormat="1" ht="37.200000000000003" customHeight="1" x14ac:dyDescent="0.3">
      <c r="A161" s="3" t="s">
        <v>225</v>
      </c>
      <c r="C161" s="6" t="s">
        <v>226</v>
      </c>
      <c r="D161" s="3">
        <v>5</v>
      </c>
      <c r="E161" s="3" t="s">
        <v>39</v>
      </c>
      <c r="F161" s="6"/>
      <c r="G161" s="16" t="s">
        <v>48</v>
      </c>
      <c r="H161" s="8"/>
      <c r="I161" s="8"/>
      <c r="J161" s="4">
        <f t="shared" si="13"/>
        <v>0</v>
      </c>
      <c r="K161" s="2"/>
      <c r="L161" s="2"/>
      <c r="M161" s="2"/>
      <c r="N161" s="2">
        <f t="shared" si="14"/>
        <v>0</v>
      </c>
      <c r="O161" s="2"/>
      <c r="P161" s="2"/>
      <c r="Q161" s="2"/>
      <c r="R161" s="2"/>
      <c r="S161" s="7"/>
      <c r="X161" s="3">
        <f t="shared" si="15"/>
        <v>0</v>
      </c>
      <c r="Z161" s="8"/>
      <c r="AB161" s="4"/>
      <c r="AC161" s="5"/>
      <c r="AK161" s="4">
        <f t="shared" si="18"/>
        <v>0</v>
      </c>
      <c r="AM161" s="22"/>
      <c r="AN161" s="30" t="str">
        <f>"&lt;tr class='mmt"&amp;IF(E161="活動"," ev",IF(E161="限定"," ltd",""))&amp;IF(H161=""," groupless'","'")&amp;"&gt;&lt;td headers='icon'&gt;&lt;a href='https://www.alchemistcodedb.com/jp/card/"&amp;SUBSTITUTE(SUBSTITUTE(LOWER(A161),"_","-"),".png","")&amp;"'&gt;&lt;img src='resources/"&amp;A161&amp;"' title='"&amp;C161&amp;"' /&gt;&lt;/a&gt;&lt;/td&gt;&lt;td headers='name'&gt;"&amp;C161&amp;"&lt;/td&gt;&lt;td headers='rank'&gt;"&amp;D161&amp;"&lt;/td&gt;&lt;td headers='remark'&gt;"&amp;IF(E161="活動","&lt;span class='event'&gt;活動&lt;/span&gt;",IF(E161="限定","&lt;span class='limited'&gt;限定&lt;/span&gt;",""))&amp;"&lt;/td&gt;&lt;td headers='origin'&gt;&lt;span class='originName'&gt;"&amp;SUBSTITUTE(G161,CHAR(10),"&lt;br /&gt;")&amp;"&lt;/span&gt;&lt;img class='originLogo' src='resources/ui/"&amp;VLOOKUP(G161,List!F:H,2,FALSE)&amp;"'title='"&amp;SUBSTITUTE(G161,CHAR(10)," ")&amp;"' /&gt;&lt;/td&gt;&lt;td headers='group'&gt;"&amp;IF(H161="","","&lt;span class='groupName'&gt;"&amp;SUBSTITUTE(H161,CHAR(10)," ")&amp;IF(I161="","","&lt;br /&gt;"&amp;SUBSTITUTE(I161,CHAR(10)," "))&amp;"&lt;/span&gt;&lt;img class='groupLogo' src='resources/ui/"&amp;VLOOKUP(H161,List!K:L,2,FALSE)&amp;"' title='"&amp;SUBSTITUTE(H161,CHAR(10)," ")&amp;"' /&gt;")&amp;IF(I161="","","&lt;img class='groupLogo' src='resources/ui/"&amp;VLOOKUP(I161,List!K:L,2,FALSE)&amp;"' title='"&amp;SUBSTITUTE(I161,CHAR(10)," ")&amp;"' /&gt;")&amp;"&lt;/td&gt;&lt;td headers='score' id='"&amp;AP161&amp;"'&gt;"&amp;J161&amp;"&lt;/td&gt;&lt;td headers='HP'&gt;"&amp;K161&amp;"&lt;/td&gt;&lt;td headers='patk'&gt;"&amp;L161&amp;"&lt;/td&gt;&lt;td headers='matk'&gt;"&amp;M161&amp;"&lt;/td&gt;&lt;td headers='pdef'&gt;"&amp;O161&amp;"&lt;/td&gt;&lt;td headers='mdef'&gt;"&amp;P161&amp;"&lt;/td&gt;&lt;td headers='dex'&gt;"&amp;Q161&amp;"&lt;/td&gt;&lt;td headers='agi'&gt;"&amp;R161&amp;"&lt;/td&gt;&lt;td headers='luck'&gt;"&amp;S161&amp;"&lt;/td&gt;&lt;td headers='aType'&gt;"&amp;T161&amp;IF(V161="","","&lt;br /&gt;"&amp;V161)&amp; "&lt;/td&gt;&lt;td headers='a.bonus'&gt;"&amp;U161&amp;IF(W161="","","&lt;br /&gt;"&amp;W161)&amp;"&lt;/td&gt;&lt;td headers='special'&gt;"&amp;Y161&amp;IF(AA161="","","&lt;br /&gt;"&amp;AA161)&amp;"&lt;/td&gt;&lt;td headers='sp.bonus'&gt;"&amp;Z161&amp;IF(AB161="","","&lt;br /&gt;"&amp;AB161)&amp;"&lt;/td&gt;&lt;td headers='others'&gt;"&amp;AC161&amp;"&lt;/td&gt;&lt;td headers='sinA'&gt;"&amp;AD161&amp;"&lt;/td&gt;&lt;td headers='sinB'&gt;"&amp;AE161&amp;"&lt;/td&gt;&lt;td headers='sinC'&gt;"&amp;AF161&amp;"&lt;/td&gt;&lt;td headers='sinD'&gt;"&amp;AG161&amp;"&lt;/td&gt;&lt;td headers='sinE'&gt;"&amp;AH161&amp;"&lt;/td&gt;&lt;td headers='sinF'&gt;"&amp;AI161&amp;"&lt;/td&gt;&lt;td headers='sinG'&gt;"&amp;AJ161&amp;"&lt;/td&gt;&lt;/tr&gt;"</f>
        <v>&lt;tr class='mmt ltd groupless'&gt;&lt;td headers='icon'&gt;&lt;a href='https://www.alchemistcodedb.com/jp/card/ts-lust-st-nikusu-dark-01'&gt;&lt;img src='resources/TS_LUST_ST_NIKUSU_DARK_01.png' title='歪な刻は氷の檻に沈んで' /&gt;&lt;/a&gt;&lt;/td&gt;&lt;td headers='name'&gt;歪な刻は氷の檻に沈んで&lt;/td&gt;&lt;td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headers='group'&gt;&lt;/td&gt;&lt;td headers='score' id='m159'&gt;0&lt;/td&gt;&lt;td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61" s="30" t="str">
        <f t="shared" si="16"/>
        <v>document.getElementById('m159').innerHTML = (b0*0);</v>
      </c>
      <c r="AP161" s="34" t="str">
        <f t="shared" si="17"/>
        <v>m159</v>
      </c>
      <c r="AQ161" s="6" t="str">
        <f>IF(T161="","",VLOOKUP(T161,List!N$2:O$7,2,FALSE)&amp;"*"&amp;U161&amp;IF(V161="","","+"&amp;VLOOKUP(V161,List!N$2:O$7,2,FALSE)&amp;"*"&amp;W161&amp;"-"&amp;VLOOKUP(T161,List!N$2:O$7,2,FALSE)&amp;"*"&amp;VLOOKUP(V161,List!N$2:O$7,2,FALSE)&amp;"*"&amp;MIN(U161,W161)))&amp;IF(Y161="","",IF(T161="","","+")&amp;VLOOKUP(Y161,List!P$2:Q$14,2,FALSE)&amp;"*"&amp;Z161&amp;IF(AA161="","","+"&amp;VLOOKUP(AA161,List!P$2:Q$13,2,FALSE)))</f>
        <v/>
      </c>
    </row>
    <row r="162" spans="1:43" s="3" customFormat="1" ht="37.200000000000003" customHeight="1" x14ac:dyDescent="0.3">
      <c r="A162" s="3" t="s">
        <v>662</v>
      </c>
      <c r="C162" s="6" t="s">
        <v>666</v>
      </c>
      <c r="D162" s="3">
        <v>5</v>
      </c>
      <c r="F162" s="6"/>
      <c r="G162" s="16" t="s">
        <v>48</v>
      </c>
      <c r="H162" s="8" t="s">
        <v>667</v>
      </c>
      <c r="I162" s="8"/>
      <c r="J162" s="4">
        <f t="shared" si="13"/>
        <v>80</v>
      </c>
      <c r="K162" s="2">
        <v>30</v>
      </c>
      <c r="L162" s="2"/>
      <c r="M162" s="2"/>
      <c r="N162" s="2">
        <f t="shared" si="14"/>
        <v>0</v>
      </c>
      <c r="O162" s="2"/>
      <c r="P162" s="2"/>
      <c r="Q162" s="2"/>
      <c r="R162" s="2">
        <v>5</v>
      </c>
      <c r="S162" s="7"/>
      <c r="T162" s="3" t="s">
        <v>18</v>
      </c>
      <c r="U162" s="3">
        <v>40</v>
      </c>
      <c r="V162" s="3" t="s">
        <v>17</v>
      </c>
      <c r="W162" s="3">
        <v>20</v>
      </c>
      <c r="X162" s="3">
        <f t="shared" si="15"/>
        <v>40</v>
      </c>
      <c r="Z162" s="8"/>
      <c r="AB162" s="4"/>
      <c r="AC162" s="5"/>
      <c r="AF162" s="3">
        <v>40</v>
      </c>
      <c r="AI162" s="3">
        <v>20</v>
      </c>
      <c r="AK162" s="4">
        <f t="shared" si="18"/>
        <v>40</v>
      </c>
      <c r="AM162" s="22"/>
      <c r="AN162" s="30" t="str">
        <f>"&lt;tr class='mmt"&amp;IF(E162="活動"," ev",IF(E162="限定"," ltd",""))&amp;IF(H162=""," groupless'","'")&amp;"&gt;&lt;td headers='icon'&gt;&lt;a href='https://www.alchemistcodedb.com/jp/card/"&amp;SUBSTITUTE(SUBSTITUTE(LOWER(A162),"_","-"),".png","")&amp;"'&gt;&lt;img src='resources/"&amp;A162&amp;"' title='"&amp;C162&amp;"' /&gt;&lt;/a&gt;&lt;/td&gt;&lt;td headers='name'&gt;"&amp;C162&amp;"&lt;/td&gt;&lt;td headers='rank'&gt;"&amp;D162&amp;"&lt;/td&gt;&lt;td headers='remark'&gt;"&amp;IF(E162="活動","&lt;span class='event'&gt;活動&lt;/span&gt;",IF(E162="限定","&lt;span class='limited'&gt;限定&lt;/span&gt;",""))&amp;"&lt;/td&gt;&lt;td headers='origin'&gt;&lt;span class='originName'&gt;"&amp;SUBSTITUTE(G162,CHAR(10),"&lt;br /&gt;")&amp;"&lt;/span&gt;&lt;img class='originLogo' src='resources/ui/"&amp;VLOOKUP(G162,List!F:H,2,FALSE)&amp;"'title='"&amp;SUBSTITUTE(G162,CHAR(10)," ")&amp;"' /&gt;&lt;/td&gt;&lt;td headers='group'&gt;"&amp;IF(H162="","","&lt;span class='groupName'&gt;"&amp;SUBSTITUTE(H162,CHAR(10)," ")&amp;IF(I162="","","&lt;br /&gt;"&amp;SUBSTITUTE(I162,CHAR(10)," "))&amp;"&lt;/span&gt;&lt;img class='groupLogo' src='resources/ui/"&amp;VLOOKUP(H162,List!K:L,2,FALSE)&amp;"' title='"&amp;SUBSTITUTE(H162,CHAR(10)," ")&amp;"' /&gt;")&amp;IF(I162="","","&lt;img class='groupLogo' src='resources/ui/"&amp;VLOOKUP(I162,List!K:L,2,FALSE)&amp;"' title='"&amp;SUBSTITUTE(I162,CHAR(10)," ")&amp;"' /&gt;")&amp;"&lt;/td&gt;&lt;td headers='score' id='"&amp;AP162&amp;"'&gt;"&amp;J162&amp;"&lt;/td&gt;&lt;td headers='HP'&gt;"&amp;K162&amp;"&lt;/td&gt;&lt;td headers='patk'&gt;"&amp;L162&amp;"&lt;/td&gt;&lt;td headers='matk'&gt;"&amp;M162&amp;"&lt;/td&gt;&lt;td headers='pdef'&gt;"&amp;O162&amp;"&lt;/td&gt;&lt;td headers='mdef'&gt;"&amp;P162&amp;"&lt;/td&gt;&lt;td headers='dex'&gt;"&amp;Q162&amp;"&lt;/td&gt;&lt;td headers='agi'&gt;"&amp;R162&amp;"&lt;/td&gt;&lt;td headers='luck'&gt;"&amp;S162&amp;"&lt;/td&gt;&lt;td headers='aType'&gt;"&amp;T162&amp;IF(V162="","","&lt;br /&gt;"&amp;V162)&amp; "&lt;/td&gt;&lt;td headers='a.bonus'&gt;"&amp;U162&amp;IF(W162="","","&lt;br /&gt;"&amp;W162)&amp;"&lt;/td&gt;&lt;td headers='special'&gt;"&amp;Y162&amp;IF(AA162="","","&lt;br /&gt;"&amp;AA162)&amp;"&lt;/td&gt;&lt;td headers='sp.bonus'&gt;"&amp;Z162&amp;IF(AB162="","","&lt;br /&gt;"&amp;AB162)&amp;"&lt;/td&gt;&lt;td headers='others'&gt;"&amp;AC162&amp;"&lt;/td&gt;&lt;td headers='sinA'&gt;"&amp;AD162&amp;"&lt;/td&gt;&lt;td headers='sinB'&gt;"&amp;AE162&amp;"&lt;/td&gt;&lt;td headers='sinC'&gt;"&amp;AF162&amp;"&lt;/td&gt;&lt;td headers='sinD'&gt;"&amp;AG162&amp;"&lt;/td&gt;&lt;td headers='sinE'&gt;"&amp;AH162&amp;"&lt;/td&gt;&lt;td headers='sinF'&gt;"&amp;AI162&amp;"&lt;/td&gt;&lt;td headers='sinG'&gt;"&amp;AJ162&amp;"&lt;/td&gt;&lt;/tr&gt;"</f>
        <v>&lt;tr class='mmt'&gt;&lt;td headers='icon'&gt;&lt;a href='https://www.alchemistcodedb.com/jp/card/ts-lust-wilhelm-01'&gt;&lt;img src='resources/TS_LUST_WILHELM_01.png' title='トラブルメーカーの正義' /&gt;&lt;/a&gt;&lt;/td&gt;&lt;td headers='name'&gt;トラブルメーカーの正義&lt;/td&gt;&lt;td headers='rank'&gt;5&lt;/td&gt;&lt;td headers='remark'&gt;&lt;/td&gt;&lt;td headers='origin'&gt;&lt;span class='originName'&gt;ルストブルグ&lt;br /&gt;Lustburg&lt;/span&gt;&lt;img class='originLogo' src='resources/ui/IT_TB_BIRTH_LUS.png'title='ルストブルグ Lustburg' /&gt;&lt;/td&gt;&lt;td headers='group'&gt;&lt;span class='groupName'&gt;トラブルメーカーズ&lt;/span&gt;&lt;img class='groupLogo' src='resources/ui/subgroup_seikyou_magnus.png' title='トラブルメーカーズ' /&gt;&lt;/td&gt;&lt;td headers='score' id='m160'&gt;80&lt;/td&gt;&lt;td headers='HP'&gt;30&lt;/td&gt;&lt;td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headers='aType'&gt;魔法&lt;br /&gt;射撃&lt;/td&gt;&lt;td headers='a.bonus'&gt;40&lt;br /&gt;20&lt;/td&gt;&lt;td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headers='sinE'&gt;&lt;/td&gt;&lt;td headers='sinF'&gt;20&lt;/td&gt;&lt;td headers='sinG'&gt;&lt;/td&gt;&lt;/tr&gt;</v>
      </c>
      <c r="AO162" s="30" t="str">
        <f t="shared" si="16"/>
        <v>document.getElementById('m160').innerHTML = (b0*0) + (s0*40+s3*40+s6*20)+ (ex05*40+ex04*20-ex05*ex04*20);</v>
      </c>
      <c r="AP162" s="34" t="str">
        <f t="shared" si="17"/>
        <v>m160</v>
      </c>
      <c r="AQ162" s="6" t="str">
        <f>IF(T162="","",VLOOKUP(T162,List!N$2:O$7,2,FALSE)&amp;"*"&amp;U162&amp;IF(V162="","","+"&amp;VLOOKUP(V162,List!N$2:O$7,2,FALSE)&amp;"*"&amp;W162&amp;"-"&amp;VLOOKUP(T162,List!N$2:O$7,2,FALSE)&amp;"*"&amp;VLOOKUP(V162,List!N$2:O$7,2,FALSE)&amp;"*"&amp;MIN(U162,W162)))&amp;IF(Y162="","",IF(T162="","","+")&amp;VLOOKUP(Y162,List!P$2:Q$14,2,FALSE)&amp;"*"&amp;Z162&amp;IF(AA162="","","+"&amp;VLOOKUP(AA162,List!P$2:Q$13,2,FALSE)))</f>
        <v>ex05*40+ex04*20-ex05*ex04*20</v>
      </c>
    </row>
    <row r="163" spans="1:43" s="3" customFormat="1" ht="37.200000000000003" customHeight="1" x14ac:dyDescent="0.3">
      <c r="A163" s="3" t="s">
        <v>227</v>
      </c>
      <c r="C163" s="6" t="s">
        <v>228</v>
      </c>
      <c r="D163" s="3">
        <v>5</v>
      </c>
      <c r="F163" s="6"/>
      <c r="G163" s="16" t="s">
        <v>48</v>
      </c>
      <c r="H163" s="8" t="s">
        <v>68</v>
      </c>
      <c r="I163" s="8"/>
      <c r="J163" s="4">
        <f t="shared" si="13"/>
        <v>90</v>
      </c>
      <c r="K163" s="2"/>
      <c r="L163" s="2">
        <v>30</v>
      </c>
      <c r="M163" s="2"/>
      <c r="N163" s="2">
        <f t="shared" si="14"/>
        <v>30</v>
      </c>
      <c r="O163" s="2"/>
      <c r="P163" s="2"/>
      <c r="Q163" s="2"/>
      <c r="R163" s="2">
        <v>10</v>
      </c>
      <c r="S163" s="7"/>
      <c r="T163" s="3" t="s">
        <v>14</v>
      </c>
      <c r="U163" s="3">
        <v>40</v>
      </c>
      <c r="X163" s="3">
        <f t="shared" si="15"/>
        <v>40</v>
      </c>
      <c r="Z163" s="8"/>
      <c r="AB163" s="4"/>
      <c r="AC163" s="5" t="s">
        <v>543</v>
      </c>
      <c r="AD163" s="3">
        <v>20</v>
      </c>
      <c r="AF163" s="3">
        <v>20</v>
      </c>
      <c r="AI163" s="3">
        <v>20</v>
      </c>
      <c r="AK163" s="4">
        <f t="shared" si="18"/>
        <v>20</v>
      </c>
      <c r="AM163" s="22"/>
      <c r="AN163" s="30" t="str">
        <f>"&lt;tr class='mmt"&amp;IF(E163="活動"," ev",IF(E163="限定"," ltd",""))&amp;IF(H163=""," groupless'","'")&amp;"&gt;&lt;td headers='icon'&gt;&lt;a href='https://www.alchemistcodedb.com/jp/card/"&amp;SUBSTITUTE(SUBSTITUTE(LOWER(A163),"_","-"),".png","")&amp;"'&gt;&lt;img src='resources/"&amp;A163&amp;"' title='"&amp;C163&amp;"' /&gt;&lt;/a&gt;&lt;/td&gt;&lt;td headers='name'&gt;"&amp;C163&amp;"&lt;/td&gt;&lt;td headers='rank'&gt;"&amp;D163&amp;"&lt;/td&gt;&lt;td headers='remark'&gt;"&amp;IF(E163="活動","&lt;span class='event'&gt;活動&lt;/span&gt;",IF(E163="限定","&lt;span class='limited'&gt;限定&lt;/span&gt;",""))&amp;"&lt;/td&gt;&lt;td headers='origin'&gt;&lt;span class='originName'&gt;"&amp;SUBSTITUTE(G163,CHAR(10),"&lt;br /&gt;")&amp;"&lt;/span&gt;&lt;img class='originLogo' src='resources/ui/"&amp;VLOOKUP(G163,List!F:H,2,FALSE)&amp;"'title='"&amp;SUBSTITUTE(G163,CHAR(10)," ")&amp;"' /&gt;&lt;/td&gt;&lt;td headers='group'&gt;"&amp;IF(H163="","","&lt;span class='groupName'&gt;"&amp;SUBSTITUTE(H163,CHAR(10)," ")&amp;IF(I163="","","&lt;br /&gt;"&amp;SUBSTITUTE(I163,CHAR(10)," "))&amp;"&lt;/span&gt;&lt;img class='groupLogo' src='resources/ui/"&amp;VLOOKUP(H163,List!K:L,2,FALSE)&amp;"' title='"&amp;SUBSTITUTE(H163,CHAR(10)," ")&amp;"' /&gt;")&amp;IF(I163="","","&lt;img class='groupLogo' src='resources/ui/"&amp;VLOOKUP(I163,List!K:L,2,FALSE)&amp;"' title='"&amp;SUBSTITUTE(I163,CHAR(10)," ")&amp;"' /&gt;")&amp;"&lt;/td&gt;&lt;td headers='score' id='"&amp;AP163&amp;"'&gt;"&amp;J163&amp;"&lt;/td&gt;&lt;td headers='HP'&gt;"&amp;K163&amp;"&lt;/td&gt;&lt;td headers='patk'&gt;"&amp;L163&amp;"&lt;/td&gt;&lt;td headers='matk'&gt;"&amp;M163&amp;"&lt;/td&gt;&lt;td headers='pdef'&gt;"&amp;O163&amp;"&lt;/td&gt;&lt;td headers='mdef'&gt;"&amp;P163&amp;"&lt;/td&gt;&lt;td headers='dex'&gt;"&amp;Q163&amp;"&lt;/td&gt;&lt;td headers='agi'&gt;"&amp;R163&amp;"&lt;/td&gt;&lt;td headers='luck'&gt;"&amp;S163&amp;"&lt;/td&gt;&lt;td headers='aType'&gt;"&amp;T163&amp;IF(V163="","","&lt;br /&gt;"&amp;V163)&amp; "&lt;/td&gt;&lt;td headers='a.bonus'&gt;"&amp;U163&amp;IF(W163="","","&lt;br /&gt;"&amp;W163)&amp;"&lt;/td&gt;&lt;td headers='special'&gt;"&amp;Y163&amp;IF(AA163="","","&lt;br /&gt;"&amp;AA163)&amp;"&lt;/td&gt;&lt;td headers='sp.bonus'&gt;"&amp;Z163&amp;IF(AB163="","","&lt;br /&gt;"&amp;AB163)&amp;"&lt;/td&gt;&lt;td headers='others'&gt;"&amp;AC163&amp;"&lt;/td&gt;&lt;td headers='sinA'&gt;"&amp;AD163&amp;"&lt;/td&gt;&lt;td headers='sinB'&gt;"&amp;AE163&amp;"&lt;/td&gt;&lt;td headers='sinC'&gt;"&amp;AF163&amp;"&lt;/td&gt;&lt;td headers='sinD'&gt;"&amp;AG163&amp;"&lt;/td&gt;&lt;td headers='sinE'&gt;"&amp;AH163&amp;"&lt;/td&gt;&lt;td headers='sinF'&gt;"&amp;AI163&amp;"&lt;/td&gt;&lt;td headers='sinG'&gt;"&amp;AJ163&amp;"&lt;/td&gt;&lt;/tr&gt;"</f>
        <v>&lt;tr class='mmt'&gt;&lt;td headers='icon'&gt;&lt;a href='https://www.alchemistcodedb.com/jp/card/ts-lust-yaulas-01'&gt;&lt;img src='resources/TS_LUST_YAULAS_01.png' title='華麗じゃない剣' /&gt;&lt;/a&gt;&lt;/td&gt;&lt;td headers='name'&gt;華麗じゃない剣&lt;/td&gt;&lt;td headers='rank'&gt;5&lt;/td&gt;&lt;td headers='remark'&gt;&lt;/td&gt;&lt;td headers='origin'&gt;&lt;span class='originName'&gt;ルストブルグ&lt;br /&gt;Lustburg&lt;/span&gt;&lt;img class='originLogo' src='resources/ui/IT_TB_BIRTH_LUS.png'title='ルストブルグ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id='m161'&gt;90&lt;/td&gt;&lt;td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headers='aType'&gt;斬撃&lt;/td&gt;&lt;td headers='a.bonus'&gt;40&lt;/td&gt;&lt;td headers='special'&gt;&lt;/td&gt;&lt;td headers='sp.bonus'&gt;&lt;/td&gt;&lt;td headers='others'&gt;回避率+10&lt;/td&gt;&lt;td headers='sinA'&gt;20&lt;/td&gt;&lt;td headers='sinB'&gt;&lt;/td&gt;&lt;td headers='sinC'&gt;20&lt;/td&gt;&lt;td headers='sinD'&gt;&lt;/td&gt;&lt;td headers='sinE'&gt;&lt;/td&gt;&lt;td headers='sinF'&gt;20&lt;/td&gt;&lt;td headers='sinG'&gt;&lt;/td&gt;&lt;/tr&gt;</v>
      </c>
      <c r="AO163" s="30" t="str">
        <f t="shared" si="16"/>
        <v>document.getElementById('m161').innerHTML = (b0*30+b1*30) + (s0*20+s1*20+s3*20+s6*20)+ (ex01*40);</v>
      </c>
      <c r="AP163" s="34" t="str">
        <f t="shared" si="17"/>
        <v>m161</v>
      </c>
      <c r="AQ163" s="6" t="str">
        <f>IF(T163="","",VLOOKUP(T163,List!N$2:O$7,2,FALSE)&amp;"*"&amp;U163&amp;IF(V163="","","+"&amp;VLOOKUP(V163,List!N$2:O$7,2,FALSE)&amp;"*"&amp;W163&amp;"-"&amp;VLOOKUP(T163,List!N$2:O$7,2,FALSE)&amp;"*"&amp;VLOOKUP(V163,List!N$2:O$7,2,FALSE)&amp;"*"&amp;MIN(U163,W163)))&amp;IF(Y163="","",IF(T163="","","+")&amp;VLOOKUP(Y163,List!P$2:Q$14,2,FALSE)&amp;"*"&amp;Z163&amp;IF(AA163="","","+"&amp;VLOOKUP(AA163,List!P$2:Q$13,2,FALSE)))</f>
        <v>ex01*40</v>
      </c>
    </row>
    <row r="164" spans="1:43" s="3" customFormat="1" ht="37.200000000000003" customHeight="1" x14ac:dyDescent="0.3">
      <c r="A164" s="3" t="s">
        <v>595</v>
      </c>
      <c r="C164" s="6" t="s">
        <v>600</v>
      </c>
      <c r="D164" s="3">
        <v>5</v>
      </c>
      <c r="E164" s="3" t="s">
        <v>39</v>
      </c>
      <c r="F164" s="6"/>
      <c r="G164" s="16" t="s">
        <v>48</v>
      </c>
      <c r="H164" s="8" t="s">
        <v>68</v>
      </c>
      <c r="I164" s="8"/>
      <c r="J164" s="4">
        <f t="shared" si="13"/>
        <v>90</v>
      </c>
      <c r="K164" s="2"/>
      <c r="L164" s="2"/>
      <c r="M164" s="2"/>
      <c r="N164" s="2">
        <f t="shared" si="14"/>
        <v>0</v>
      </c>
      <c r="O164" s="2"/>
      <c r="P164" s="2"/>
      <c r="Q164" s="2"/>
      <c r="R164" s="2"/>
      <c r="S164" s="7"/>
      <c r="X164" s="3">
        <f t="shared" si="15"/>
        <v>0</v>
      </c>
      <c r="Y164" s="3" t="s">
        <v>20</v>
      </c>
      <c r="Z164" s="8">
        <v>50</v>
      </c>
      <c r="AB164" s="4"/>
      <c r="AC164" s="5" t="s">
        <v>602</v>
      </c>
      <c r="AF164" s="3">
        <v>20</v>
      </c>
      <c r="AI164" s="3">
        <v>40</v>
      </c>
      <c r="AK164" s="4">
        <f t="shared" si="18"/>
        <v>40</v>
      </c>
      <c r="AM164" s="22"/>
      <c r="AN164" s="30" t="str">
        <f>"&lt;tr class='mmt"&amp;IF(E164="活動"," ev",IF(E164="限定"," ltd",""))&amp;IF(H164=""," groupless'","'")&amp;"&gt;&lt;td headers='icon'&gt;&lt;a href='https://www.alchemistcodedb.com/jp/card/"&amp;SUBSTITUTE(SUBSTITUTE(LOWER(A164),"_","-"),".png","")&amp;"'&gt;&lt;img src='resources/"&amp;A164&amp;"' title='"&amp;C164&amp;"' /&gt;&lt;/a&gt;&lt;/td&gt;&lt;td headers='name'&gt;"&amp;C164&amp;"&lt;/td&gt;&lt;td headers='rank'&gt;"&amp;D164&amp;"&lt;/td&gt;&lt;td headers='remark'&gt;"&amp;IF(E164="活動","&lt;span class='event'&gt;活動&lt;/span&gt;",IF(E164="限定","&lt;span class='limited'&gt;限定&lt;/span&gt;",""))&amp;"&lt;/td&gt;&lt;td headers='origin'&gt;&lt;span class='originName'&gt;"&amp;SUBSTITUTE(G164,CHAR(10),"&lt;br /&gt;")&amp;"&lt;/span&gt;&lt;img class='originLogo' src='resources/ui/"&amp;VLOOKUP(G164,List!F:H,2,FALSE)&amp;"'title='"&amp;SUBSTITUTE(G164,CHAR(10)," ")&amp;"' /&gt;&lt;/td&gt;&lt;td headers='group'&gt;"&amp;IF(H164="","","&lt;span class='groupName'&gt;"&amp;SUBSTITUTE(H164,CHAR(10)," ")&amp;IF(I164="","","&lt;br /&gt;"&amp;SUBSTITUTE(I164,CHAR(10)," "))&amp;"&lt;/span&gt;&lt;img class='groupLogo' src='resources/ui/"&amp;VLOOKUP(H164,List!K:L,2,FALSE)&amp;"' title='"&amp;SUBSTITUTE(H164,CHAR(10)," ")&amp;"' /&gt;")&amp;IF(I164="","","&lt;img class='groupLogo' src='resources/ui/"&amp;VLOOKUP(I164,List!K:L,2,FALSE)&amp;"' title='"&amp;SUBSTITUTE(I164,CHAR(10)," ")&amp;"' /&gt;")&amp;"&lt;/td&gt;&lt;td headers='score' id='"&amp;AP164&amp;"'&gt;"&amp;J164&amp;"&lt;/td&gt;&lt;td headers='HP'&gt;"&amp;K164&amp;"&lt;/td&gt;&lt;td headers='patk'&gt;"&amp;L164&amp;"&lt;/td&gt;&lt;td headers='matk'&gt;"&amp;M164&amp;"&lt;/td&gt;&lt;td headers='pdef'&gt;"&amp;O164&amp;"&lt;/td&gt;&lt;td headers='mdef'&gt;"&amp;P164&amp;"&lt;/td&gt;&lt;td headers='dex'&gt;"&amp;Q164&amp;"&lt;/td&gt;&lt;td headers='agi'&gt;"&amp;R164&amp;"&lt;/td&gt;&lt;td headers='luck'&gt;"&amp;S164&amp;"&lt;/td&gt;&lt;td headers='aType'&gt;"&amp;T164&amp;IF(V164="","","&lt;br /&gt;"&amp;V164)&amp; "&lt;/td&gt;&lt;td headers='a.bonus'&gt;"&amp;U164&amp;IF(W164="","","&lt;br /&gt;"&amp;W164)&amp;"&lt;/td&gt;&lt;td headers='special'&gt;"&amp;Y164&amp;IF(AA164="","","&lt;br /&gt;"&amp;AA164)&amp;"&lt;/td&gt;&lt;td headers='sp.bonus'&gt;"&amp;Z164&amp;IF(AB164="","","&lt;br /&gt;"&amp;AB164)&amp;"&lt;/td&gt;&lt;td headers='others'&gt;"&amp;AC164&amp;"&lt;/td&gt;&lt;td headers='sinA'&gt;"&amp;AD164&amp;"&lt;/td&gt;&lt;td headers='sinB'&gt;"&amp;AE164&amp;"&lt;/td&gt;&lt;td headers='sinC'&gt;"&amp;AF164&amp;"&lt;/td&gt;&lt;td headers='sinD'&gt;"&amp;AG164&amp;"&lt;/td&gt;&lt;td headers='sinE'&gt;"&amp;AH164&amp;"&lt;/td&gt;&lt;td headers='sinF'&gt;"&amp;AI164&amp;"&lt;/td&gt;&lt;td headers='sinG'&gt;"&amp;AJ164&amp;"&lt;/td&gt;&lt;/tr&gt;"</f>
        <v>&lt;tr class='mmt ltd'&gt;&lt;td headers='icon'&gt;&lt;a href='https://www.alchemistcodedb.com/jp/card/ts-lust-yaulas-02'&gt;&lt;img src='resources/TS_LUST_YAULAS_02.png' title='誰よりも華麗に' /&gt;&lt;/a&gt;&lt;/td&gt;&lt;td headers='name'&gt;誰よりも華麗に&lt;/td&gt;&lt;td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src='resources/ui/IT_TB_BIRTH_LUS.png'title='ルストブルグ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id='m162'&gt;90&lt;/td&gt;&lt;td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headers='special'&gt;単体&lt;/td&gt;&lt;td headers='sp.bonus'&gt;50&lt;/td&gt;&lt;td headers='others'&gt;回避率+10, 斬撃回避率+20, 暴擊率+10&lt;/td&gt;&lt;td headers='sinA'&gt;&lt;/td&gt;&lt;td headers='sinB'&gt;&lt;/td&gt;&lt;td headers='sinC'&gt;20&lt;/td&gt;&lt;td headers='sinD'&gt;&lt;/td&gt;&lt;td headers='sinE'&gt;&lt;/td&gt;&lt;td headers='sinF'&gt;40&lt;/td&gt;&lt;td headers='sinG'&gt;&lt;/td&gt;&lt;/tr&gt;</v>
      </c>
      <c r="AO164" s="30" t="str">
        <f t="shared" si="16"/>
        <v>document.getElementById('m162').innerHTML = (b0*0) + (s0*40+s3*20+s6*40)+ (ex12*50);</v>
      </c>
      <c r="AP164" s="34" t="str">
        <f t="shared" si="17"/>
        <v>m162</v>
      </c>
      <c r="AQ164" s="6" t="str">
        <f>IF(T164="","",VLOOKUP(T164,List!N$2:O$7,2,FALSE)&amp;"*"&amp;U164&amp;IF(V164="","","+"&amp;VLOOKUP(V164,List!N$2:O$7,2,FALSE)&amp;"*"&amp;W164&amp;"-"&amp;VLOOKUP(T164,List!N$2:O$7,2,FALSE)&amp;"*"&amp;VLOOKUP(V164,List!N$2:O$7,2,FALSE)&amp;"*"&amp;MIN(U164,W164)))&amp;IF(Y164="","",IF(T164="","","+")&amp;VLOOKUP(Y164,List!P$2:Q$14,2,FALSE)&amp;"*"&amp;Z164&amp;IF(AA164="","","+"&amp;VLOOKUP(AA164,List!P$2:Q$13,2,FALSE)))</f>
        <v>ex12*50</v>
      </c>
    </row>
    <row r="165" spans="1:43" s="3" customFormat="1" ht="37.200000000000003" customHeight="1" x14ac:dyDescent="0.3">
      <c r="A165" s="3" t="s">
        <v>229</v>
      </c>
      <c r="C165" s="6" t="s">
        <v>230</v>
      </c>
      <c r="D165" s="3">
        <v>5</v>
      </c>
      <c r="E165" s="3" t="s">
        <v>35</v>
      </c>
      <c r="F165" s="6"/>
      <c r="G165" s="14" t="s">
        <v>36</v>
      </c>
      <c r="H165" s="8" t="s">
        <v>231</v>
      </c>
      <c r="I165" s="8"/>
      <c r="J165" s="4">
        <f t="shared" si="13"/>
        <v>50</v>
      </c>
      <c r="K165" s="2">
        <v>20</v>
      </c>
      <c r="L165" s="2">
        <v>30</v>
      </c>
      <c r="M165" s="2"/>
      <c r="N165" s="2">
        <f t="shared" si="14"/>
        <v>30</v>
      </c>
      <c r="O165" s="2"/>
      <c r="P165" s="2"/>
      <c r="Q165" s="2"/>
      <c r="R165" s="2"/>
      <c r="S165" s="7"/>
      <c r="X165" s="3">
        <f t="shared" si="15"/>
        <v>0</v>
      </c>
      <c r="Z165" s="8"/>
      <c r="AB165" s="4"/>
      <c r="AC165" s="5"/>
      <c r="AF165" s="3">
        <v>10</v>
      </c>
      <c r="AH165" s="3">
        <v>20</v>
      </c>
      <c r="AK165" s="4">
        <f t="shared" si="18"/>
        <v>20</v>
      </c>
      <c r="AM165" s="22"/>
      <c r="AN165" s="30" t="str">
        <f>"&lt;tr class='mmt"&amp;IF(E165="活動"," ev",IF(E165="限定"," ltd",""))&amp;IF(H165=""," groupless'","'")&amp;"&gt;&lt;td headers='icon'&gt;&lt;a href='https://www.alchemistcodedb.com/jp/card/"&amp;SUBSTITUTE(SUBSTITUTE(LOWER(A165),"_","-"),".png","")&amp;"'&gt;&lt;img src='resources/"&amp;A165&amp;"' title='"&amp;C165&amp;"' /&gt;&lt;/a&gt;&lt;/td&gt;&lt;td headers='name'&gt;"&amp;C165&amp;"&lt;/td&gt;&lt;td headers='rank'&gt;"&amp;D165&amp;"&lt;/td&gt;&lt;td headers='remark'&gt;"&amp;IF(E165="活動","&lt;span class='event'&gt;活動&lt;/span&gt;",IF(E165="限定","&lt;span class='limited'&gt;限定&lt;/span&gt;",""))&amp;"&lt;/td&gt;&lt;td headers='origin'&gt;&lt;span class='originName'&gt;"&amp;SUBSTITUTE(G165,CHAR(10),"&lt;br /&gt;")&amp;"&lt;/span&gt;&lt;img class='originLogo' src='resources/ui/"&amp;VLOOKUP(G165,List!F:H,2,FALSE)&amp;"'title='"&amp;SUBSTITUTE(G165,CHAR(10)," ")&amp;"' /&gt;&lt;/td&gt;&lt;td headers='group'&gt;"&amp;IF(H165="","","&lt;span class='groupName'&gt;"&amp;SUBSTITUTE(H165,CHAR(10)," ")&amp;IF(I165="","","&lt;br /&gt;"&amp;SUBSTITUTE(I165,CHAR(10)," "))&amp;"&lt;/span&gt;&lt;img class='groupLogo' src='resources/ui/"&amp;VLOOKUP(H165,List!K:L,2,FALSE)&amp;"' title='"&amp;SUBSTITUTE(H165,CHAR(10)," ")&amp;"' /&gt;")&amp;IF(I165="","","&lt;img class='groupLogo' src='resources/ui/"&amp;VLOOKUP(I165,List!K:L,2,FALSE)&amp;"' title='"&amp;SUBSTITUTE(I165,CHAR(10)," ")&amp;"' /&gt;")&amp;"&lt;/td&gt;&lt;td headers='score' id='"&amp;AP165&amp;"'&gt;"&amp;J165&amp;"&lt;/td&gt;&lt;td headers='HP'&gt;"&amp;K165&amp;"&lt;/td&gt;&lt;td headers='patk'&gt;"&amp;L165&amp;"&lt;/td&gt;&lt;td headers='matk'&gt;"&amp;M165&amp;"&lt;/td&gt;&lt;td headers='pdef'&gt;"&amp;O165&amp;"&lt;/td&gt;&lt;td headers='mdef'&gt;"&amp;P165&amp;"&lt;/td&gt;&lt;td headers='dex'&gt;"&amp;Q165&amp;"&lt;/td&gt;&lt;td headers='agi'&gt;"&amp;R165&amp;"&lt;/td&gt;&lt;td headers='luck'&gt;"&amp;S165&amp;"&lt;/td&gt;&lt;td headers='aType'&gt;"&amp;T165&amp;IF(V165="","","&lt;br /&gt;"&amp;V165)&amp; "&lt;/td&gt;&lt;td headers='a.bonus'&gt;"&amp;U165&amp;IF(W165="","","&lt;br /&gt;"&amp;W165)&amp;"&lt;/td&gt;&lt;td headers='special'&gt;"&amp;Y165&amp;IF(AA165="","","&lt;br /&gt;"&amp;AA165)&amp;"&lt;/td&gt;&lt;td headers='sp.bonus'&gt;"&amp;Z165&amp;IF(AB165="","","&lt;br /&gt;"&amp;AB165)&amp;"&lt;/td&gt;&lt;td headers='others'&gt;"&amp;AC165&amp;"&lt;/td&gt;&lt;td headers='sinA'&gt;"&amp;AD165&amp;"&lt;/td&gt;&lt;td headers='sinB'&gt;"&amp;AE165&amp;"&lt;/td&gt;&lt;td headers='sinC'&gt;"&amp;AF165&amp;"&lt;/td&gt;&lt;td headers='sinD'&gt;"&amp;AG165&amp;"&lt;/td&gt;&lt;td headers='sinE'&gt;"&amp;AH165&amp;"&lt;/td&gt;&lt;td headers='sinF'&gt;"&amp;AI165&amp;"&lt;/td&gt;&lt;td headers='sinG'&gt;"&amp;AJ165&amp;"&lt;/td&gt;&lt;/tr&gt;"</f>
        <v>&lt;tr class='mmt ev'&gt;&lt;td headers='icon'&gt;&lt;a href='https://www.alchemistcodedb.com/jp/card/ts-mcf-alto-01'&gt;&lt;img src='resources/TS_MCF_ALTO_01.png' title='トライアングラー' /&gt;&lt;/a&gt;&lt;/td&gt;&lt;td headers='name'&gt;トライアングラー&lt;/td&gt;&lt;td headers='rank'&gt;5&lt;/td&gt;&lt;td headers='remark'&gt;&lt;span class='event'&gt;活動&lt;/span&gt;&lt;/td&gt;&lt;td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id='m163'&gt;50&lt;/td&gt;&lt;td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headers='sinC'&gt;10&lt;/td&gt;&lt;td headers='sinD'&gt;&lt;/td&gt;&lt;td headers='sinE'&gt;20&lt;/td&gt;&lt;td headers='sinF'&gt;&lt;/td&gt;&lt;td headers='sinG'&gt;&lt;/td&gt;&lt;/tr&gt;</v>
      </c>
      <c r="AO165" s="30" t="str">
        <f t="shared" si="16"/>
        <v>document.getElementById('m163').innerHTML = (b0*30+b1*30) + (s0*20+s3*10+s5*20);</v>
      </c>
      <c r="AP165" s="34" t="str">
        <f t="shared" si="17"/>
        <v>m163</v>
      </c>
      <c r="AQ165" s="6" t="str">
        <f>IF(T165="","",VLOOKUP(T165,List!N$2:O$7,2,FALSE)&amp;"*"&amp;U165&amp;IF(V165="","","+"&amp;VLOOKUP(V165,List!N$2:O$7,2,FALSE)&amp;"*"&amp;W165&amp;"-"&amp;VLOOKUP(T165,List!N$2:O$7,2,FALSE)&amp;"*"&amp;VLOOKUP(V165,List!N$2:O$7,2,FALSE)&amp;"*"&amp;MIN(U165,W165)))&amp;IF(Y165="","",IF(T165="","","+")&amp;VLOOKUP(Y165,List!P$2:Q$14,2,FALSE)&amp;"*"&amp;Z165&amp;IF(AA165="","","+"&amp;VLOOKUP(AA165,List!P$2:Q$13,2,FALSE)))</f>
        <v/>
      </c>
    </row>
    <row r="166" spans="1:43" s="3" customFormat="1" ht="37.200000000000003" customHeight="1" x14ac:dyDescent="0.3">
      <c r="A166" s="3" t="s">
        <v>232</v>
      </c>
      <c r="C166" s="6" t="s">
        <v>233</v>
      </c>
      <c r="D166" s="3">
        <v>5</v>
      </c>
      <c r="E166" s="3" t="s">
        <v>39</v>
      </c>
      <c r="F166" s="6"/>
      <c r="G166" s="14" t="s">
        <v>36</v>
      </c>
      <c r="H166" s="8" t="s">
        <v>231</v>
      </c>
      <c r="I166" s="8"/>
      <c r="J166" s="4">
        <f t="shared" si="13"/>
        <v>130</v>
      </c>
      <c r="K166" s="2"/>
      <c r="L166" s="2">
        <v>30</v>
      </c>
      <c r="M166" s="2">
        <v>30</v>
      </c>
      <c r="N166" s="2">
        <f t="shared" si="14"/>
        <v>30</v>
      </c>
      <c r="O166" s="2"/>
      <c r="P166" s="2"/>
      <c r="Q166" s="2"/>
      <c r="R166" s="2"/>
      <c r="S166" s="7"/>
      <c r="X166" s="3">
        <f t="shared" si="15"/>
        <v>0</v>
      </c>
      <c r="Y166" s="3" t="s">
        <v>25</v>
      </c>
      <c r="Z166" s="8">
        <v>40</v>
      </c>
      <c r="AB166" s="4"/>
      <c r="AC166" s="5"/>
      <c r="AF166" s="3">
        <v>60</v>
      </c>
      <c r="AK166" s="4">
        <f t="shared" si="18"/>
        <v>60</v>
      </c>
      <c r="AM166" s="22"/>
      <c r="AN166" s="30" t="str">
        <f>"&lt;tr class='mmt"&amp;IF(E166="活動"," ev",IF(E166="限定"," ltd",""))&amp;IF(H166=""," groupless'","'")&amp;"&gt;&lt;td headers='icon'&gt;&lt;a href='https://www.alchemistcodedb.com/jp/card/"&amp;SUBSTITUTE(SUBSTITUTE(LOWER(A166),"_","-"),".png","")&amp;"'&gt;&lt;img src='resources/"&amp;A166&amp;"' title='"&amp;C166&amp;"' /&gt;&lt;/a&gt;&lt;/td&gt;&lt;td headers='name'&gt;"&amp;C166&amp;"&lt;/td&gt;&lt;td headers='rank'&gt;"&amp;D166&amp;"&lt;/td&gt;&lt;td headers='remark'&gt;"&amp;IF(E166="活動","&lt;span class='event'&gt;活動&lt;/span&gt;",IF(E166="限定","&lt;span class='limited'&gt;限定&lt;/span&gt;",""))&amp;"&lt;/td&gt;&lt;td headers='origin'&gt;&lt;span class='originName'&gt;"&amp;SUBSTITUTE(G166,CHAR(10),"&lt;br /&gt;")&amp;"&lt;/span&gt;&lt;img class='originLogo' src='resources/ui/"&amp;VLOOKUP(G166,List!F:H,2,FALSE)&amp;"'title='"&amp;SUBSTITUTE(G166,CHAR(10)," ")&amp;"' /&gt;&lt;/td&gt;&lt;td headers='group'&gt;"&amp;IF(H166="","","&lt;span class='groupName'&gt;"&amp;SUBSTITUTE(H166,CHAR(10)," ")&amp;IF(I166="","","&lt;br /&gt;"&amp;SUBSTITUTE(I166,CHAR(10)," "))&amp;"&lt;/span&gt;&lt;img class='groupLogo' src='resources/ui/"&amp;VLOOKUP(H166,List!K:L,2,FALSE)&amp;"' title='"&amp;SUBSTITUTE(H166,CHAR(10)," ")&amp;"' /&gt;")&amp;IF(I166="","","&lt;img class='groupLogo' src='resources/ui/"&amp;VLOOKUP(I166,List!K:L,2,FALSE)&amp;"' title='"&amp;SUBSTITUTE(I166,CHAR(10)," ")&amp;"' /&gt;")&amp;"&lt;/td&gt;&lt;td headers='score' id='"&amp;AP166&amp;"'&gt;"&amp;J166&amp;"&lt;/td&gt;&lt;td headers='HP'&gt;"&amp;K166&amp;"&lt;/td&gt;&lt;td headers='patk'&gt;"&amp;L166&amp;"&lt;/td&gt;&lt;td headers='matk'&gt;"&amp;M166&amp;"&lt;/td&gt;&lt;td headers='pdef'&gt;"&amp;O166&amp;"&lt;/td&gt;&lt;td headers='mdef'&gt;"&amp;P166&amp;"&lt;/td&gt;&lt;td headers='dex'&gt;"&amp;Q166&amp;"&lt;/td&gt;&lt;td headers='agi'&gt;"&amp;R166&amp;"&lt;/td&gt;&lt;td headers='luck'&gt;"&amp;S166&amp;"&lt;/td&gt;&lt;td headers='aType'&gt;"&amp;T166&amp;IF(V166="","","&lt;br /&gt;"&amp;V166)&amp; "&lt;/td&gt;&lt;td headers='a.bonus'&gt;"&amp;U166&amp;IF(W166="","","&lt;br /&gt;"&amp;W166)&amp;"&lt;/td&gt;&lt;td headers='special'&gt;"&amp;Y166&amp;IF(AA166="","","&lt;br /&gt;"&amp;AA166)&amp;"&lt;/td&gt;&lt;td headers='sp.bonus'&gt;"&amp;Z166&amp;IF(AB166="","","&lt;br /&gt;"&amp;AB166)&amp;"&lt;/td&gt;&lt;td headers='others'&gt;"&amp;AC166&amp;"&lt;/td&gt;&lt;td headers='sinA'&gt;"&amp;AD166&amp;"&lt;/td&gt;&lt;td headers='sinB'&gt;"&amp;AE166&amp;"&lt;/td&gt;&lt;td headers='sinC'&gt;"&amp;AF166&amp;"&lt;/td&gt;&lt;td headers='sinD'&gt;"&amp;AG166&amp;"&lt;/td&gt;&lt;td headers='sinE'&gt;"&amp;AH166&amp;"&lt;/td&gt;&lt;td headers='sinF'&gt;"&amp;AI166&amp;"&lt;/td&gt;&lt;td headers='sinG'&gt;"&amp;AJ166&amp;"&lt;/td&gt;&lt;/tr&gt;"</f>
        <v>&lt;tr class='mmt ltd'&gt;&lt;td headers='icon'&gt;&lt;a href='https://www.alchemistcodedb.com/jp/card/ts-mcf-ranka-01'&gt;&lt;img src='resources/TS_MCF_RANKA_01.png' title='夢追う歌姫' /&gt;&lt;/a&gt;&lt;/td&gt;&lt;td headers='name'&gt;夢追う歌姫&lt;/td&gt;&lt;td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id='m164'&gt;130&lt;/td&gt;&lt;td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headers='sinC'&gt;60&lt;/td&gt;&lt;td headers='sinD'&gt;&lt;/td&gt;&lt;td headers='sinE'&gt;&lt;/td&gt;&lt;td headers='sinF'&gt;&lt;/td&gt;&lt;td headers='sinG'&gt;&lt;/td&gt;&lt;/tr&gt;</v>
      </c>
      <c r="AO166" s="30" t="str">
        <f t="shared" si="16"/>
        <v>document.getElementById('m164').innerHTML = (b0*30+b1*30+b2*30) + (s0*60+s3*60)+ (ex16*40);</v>
      </c>
      <c r="AP166" s="34" t="str">
        <f t="shared" si="17"/>
        <v>m164</v>
      </c>
      <c r="AQ166" s="6" t="str">
        <f>IF(T166="","",VLOOKUP(T166,List!N$2:O$7,2,FALSE)&amp;"*"&amp;U166&amp;IF(V166="","","+"&amp;VLOOKUP(V166,List!N$2:O$7,2,FALSE)&amp;"*"&amp;W166&amp;"-"&amp;VLOOKUP(T166,List!N$2:O$7,2,FALSE)&amp;"*"&amp;VLOOKUP(V166,List!N$2:O$7,2,FALSE)&amp;"*"&amp;MIN(U166,W166)))&amp;IF(Y166="","",IF(T166="","","+")&amp;VLOOKUP(Y166,List!P$2:Q$14,2,FALSE)&amp;"*"&amp;Z166&amp;IF(AA166="","","+"&amp;VLOOKUP(AA166,List!P$2:Q$13,2,FALSE)))</f>
        <v>ex16*40</v>
      </c>
    </row>
    <row r="167" spans="1:43" s="3" customFormat="1" ht="37.200000000000003" customHeight="1" x14ac:dyDescent="0.3">
      <c r="A167" s="3" t="s">
        <v>234</v>
      </c>
      <c r="C167" s="6" t="s">
        <v>235</v>
      </c>
      <c r="D167" s="3">
        <v>5</v>
      </c>
      <c r="E167" s="3" t="s">
        <v>39</v>
      </c>
      <c r="F167" s="6"/>
      <c r="G167" s="14" t="s">
        <v>36</v>
      </c>
      <c r="H167" s="8" t="s">
        <v>231</v>
      </c>
      <c r="I167" s="8"/>
      <c r="J167" s="4">
        <f t="shared" si="13"/>
        <v>140</v>
      </c>
      <c r="K167" s="2">
        <v>20</v>
      </c>
      <c r="L167" s="2">
        <v>40</v>
      </c>
      <c r="M167" s="2"/>
      <c r="N167" s="2">
        <f t="shared" si="14"/>
        <v>40</v>
      </c>
      <c r="O167" s="2"/>
      <c r="P167" s="2"/>
      <c r="Q167" s="2"/>
      <c r="R167" s="2"/>
      <c r="S167" s="7"/>
      <c r="X167" s="3">
        <f t="shared" si="15"/>
        <v>0</v>
      </c>
      <c r="Y167" s="3" t="s">
        <v>25</v>
      </c>
      <c r="Z167" s="8">
        <v>40</v>
      </c>
      <c r="AB167" s="4"/>
      <c r="AC167" s="5"/>
      <c r="AH167" s="3">
        <v>60</v>
      </c>
      <c r="AK167" s="4">
        <f t="shared" si="18"/>
        <v>60</v>
      </c>
      <c r="AM167" s="22"/>
      <c r="AN167" s="30" t="str">
        <f>"&lt;tr class='mmt"&amp;IF(E167="活動"," ev",IF(E167="限定"," ltd",""))&amp;IF(H167=""," groupless'","'")&amp;"&gt;&lt;td headers='icon'&gt;&lt;a href='https://www.alchemistcodedb.com/jp/card/"&amp;SUBSTITUTE(SUBSTITUTE(LOWER(A167),"_","-"),".png","")&amp;"'&gt;&lt;img src='resources/"&amp;A167&amp;"' title='"&amp;C167&amp;"' /&gt;&lt;/a&gt;&lt;/td&gt;&lt;td headers='name'&gt;"&amp;C167&amp;"&lt;/td&gt;&lt;td headers='rank'&gt;"&amp;D167&amp;"&lt;/td&gt;&lt;td headers='remark'&gt;"&amp;IF(E167="活動","&lt;span class='event'&gt;活動&lt;/span&gt;",IF(E167="限定","&lt;span class='limited'&gt;限定&lt;/span&gt;",""))&amp;"&lt;/td&gt;&lt;td headers='origin'&gt;&lt;span class='originName'&gt;"&amp;SUBSTITUTE(G167,CHAR(10),"&lt;br /&gt;")&amp;"&lt;/span&gt;&lt;img class='originLogo' src='resources/ui/"&amp;VLOOKUP(G167,List!F:H,2,FALSE)&amp;"'title='"&amp;SUBSTITUTE(G167,CHAR(10)," ")&amp;"' /&gt;&lt;/td&gt;&lt;td headers='group'&gt;"&amp;IF(H167="","","&lt;span class='groupName'&gt;"&amp;SUBSTITUTE(H167,CHAR(10)," ")&amp;IF(I167="","","&lt;br /&gt;"&amp;SUBSTITUTE(I167,CHAR(10)," "))&amp;"&lt;/span&gt;&lt;img class='groupLogo' src='resources/ui/"&amp;VLOOKUP(H167,List!K:L,2,FALSE)&amp;"' title='"&amp;SUBSTITUTE(H167,CHAR(10)," ")&amp;"' /&gt;")&amp;IF(I167="","","&lt;img class='groupLogo' src='resources/ui/"&amp;VLOOKUP(I167,List!K:L,2,FALSE)&amp;"' title='"&amp;SUBSTITUTE(I167,CHAR(10)," ")&amp;"' /&gt;")&amp;"&lt;/td&gt;&lt;td headers='score' id='"&amp;AP167&amp;"'&gt;"&amp;J167&amp;"&lt;/td&gt;&lt;td headers='HP'&gt;"&amp;K167&amp;"&lt;/td&gt;&lt;td headers='patk'&gt;"&amp;L167&amp;"&lt;/td&gt;&lt;td headers='matk'&gt;"&amp;M167&amp;"&lt;/td&gt;&lt;td headers='pdef'&gt;"&amp;O167&amp;"&lt;/td&gt;&lt;td headers='mdef'&gt;"&amp;P167&amp;"&lt;/td&gt;&lt;td headers='dex'&gt;"&amp;Q167&amp;"&lt;/td&gt;&lt;td headers='agi'&gt;"&amp;R167&amp;"&lt;/td&gt;&lt;td headers='luck'&gt;"&amp;S167&amp;"&lt;/td&gt;&lt;td headers='aType'&gt;"&amp;T167&amp;IF(V167="","","&lt;br /&gt;"&amp;V167)&amp; "&lt;/td&gt;&lt;td headers='a.bonus'&gt;"&amp;U167&amp;IF(W167="","","&lt;br /&gt;"&amp;W167)&amp;"&lt;/td&gt;&lt;td headers='special'&gt;"&amp;Y167&amp;IF(AA167="","","&lt;br /&gt;"&amp;AA167)&amp;"&lt;/td&gt;&lt;td headers='sp.bonus'&gt;"&amp;Z167&amp;IF(AB167="","","&lt;br /&gt;"&amp;AB167)&amp;"&lt;/td&gt;&lt;td headers='others'&gt;"&amp;AC167&amp;"&lt;/td&gt;&lt;td headers='sinA'&gt;"&amp;AD167&amp;"&lt;/td&gt;&lt;td headers='sinB'&gt;"&amp;AE167&amp;"&lt;/td&gt;&lt;td headers='sinC'&gt;"&amp;AF167&amp;"&lt;/td&gt;&lt;td headers='sinD'&gt;"&amp;AG167&amp;"&lt;/td&gt;&lt;td headers='sinE'&gt;"&amp;AH167&amp;"&lt;/td&gt;&lt;td headers='sinF'&gt;"&amp;AI167&amp;"&lt;/td&gt;&lt;td headers='sinG'&gt;"&amp;AJ167&amp;"&lt;/td&gt;&lt;/tr&gt;"</f>
        <v>&lt;tr class='mmt ltd'&gt;&lt;td headers='icon'&gt;&lt;a href='https://www.alchemistcodedb.com/jp/card/ts-mcf-sheryl-01'&gt;&lt;img src='resources/TS_MCF_SHERYL_01.png' title='銀河舞う妖精' /&gt;&lt;/a&gt;&lt;/td&gt;&lt;td headers='name'&gt;銀河舞う妖精&lt;/td&gt;&lt;td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id='m165'&gt;140&lt;/td&gt;&lt;td headers='HP'&gt;20&lt;/td&gt;&lt;td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O167" s="30" t="str">
        <f t="shared" si="16"/>
        <v>document.getElementById('m165').innerHTML = (b0*40+b1*40) + (s0*60+s5*60)+ (ex16*40);</v>
      </c>
      <c r="AP167" s="34" t="str">
        <f t="shared" si="17"/>
        <v>m165</v>
      </c>
      <c r="AQ167" s="6" t="str">
        <f>IF(T167="","",VLOOKUP(T167,List!N$2:O$7,2,FALSE)&amp;"*"&amp;U167&amp;IF(V167="","","+"&amp;VLOOKUP(V167,List!N$2:O$7,2,FALSE)&amp;"*"&amp;W167&amp;"-"&amp;VLOOKUP(T167,List!N$2:O$7,2,FALSE)&amp;"*"&amp;VLOOKUP(V167,List!N$2:O$7,2,FALSE)&amp;"*"&amp;MIN(U167,W167)))&amp;IF(Y167="","",IF(T167="","","+")&amp;VLOOKUP(Y167,List!P$2:Q$14,2,FALSE)&amp;"*"&amp;Z167&amp;IF(AA167="","","+"&amp;VLOOKUP(AA167,List!P$2:Q$13,2,FALSE)))</f>
        <v>ex16*40</v>
      </c>
    </row>
    <row r="168" spans="1:43" s="3" customFormat="1" ht="37.200000000000003" customHeight="1" x14ac:dyDescent="0.3">
      <c r="A168" s="3" t="s">
        <v>854</v>
      </c>
      <c r="C168" s="6" t="s">
        <v>856</v>
      </c>
      <c r="D168" s="3">
        <v>5</v>
      </c>
      <c r="E168" s="3" t="s">
        <v>39</v>
      </c>
      <c r="F168" s="6"/>
      <c r="G168" s="16" t="s">
        <v>36</v>
      </c>
      <c r="H168" s="8" t="s">
        <v>857</v>
      </c>
      <c r="I168" s="8"/>
      <c r="J168" s="4">
        <f t="shared" si="13"/>
        <v>90</v>
      </c>
      <c r="K168" s="2">
        <v>40</v>
      </c>
      <c r="L168" s="2">
        <v>30</v>
      </c>
      <c r="M168" s="2">
        <v>30</v>
      </c>
      <c r="N168" s="2">
        <f t="shared" si="14"/>
        <v>30</v>
      </c>
      <c r="O168" s="2"/>
      <c r="P168" s="2"/>
      <c r="Q168" s="2"/>
      <c r="R168" s="2"/>
      <c r="S168" s="7"/>
      <c r="X168" s="3">
        <f t="shared" si="15"/>
        <v>0</v>
      </c>
      <c r="Z168" s="8"/>
      <c r="AB168" s="4"/>
      <c r="AG168" s="3">
        <v>60</v>
      </c>
      <c r="AK168" s="4">
        <f t="shared" ref="AK168" si="19">MAX(AD168:AJ168)</f>
        <v>60</v>
      </c>
      <c r="AM168" s="22"/>
      <c r="AN168" s="30" t="str">
        <f>"&lt;tr class='mmt"&amp;IF(E168="活動"," ev",IF(E168="限定"," ltd",""))&amp;IF(H168=""," groupless'","'")&amp;"&gt;&lt;td headers='icon'&gt;&lt;a href='https://www.alchemistcodedb.com/jp/card/"&amp;SUBSTITUTE(SUBSTITUTE(LOWER(A168),"_","-"),".png","")&amp;"'&gt;&lt;img src='resources/"&amp;A168&amp;"' title='"&amp;C168&amp;"' /&gt;&lt;/a&gt;&lt;/td&gt;&lt;td headers='name'&gt;"&amp;C168&amp;"&lt;/td&gt;&lt;td headers='rank'&gt;"&amp;D168&amp;"&lt;/td&gt;&lt;td headers='remark'&gt;"&amp;IF(E168="活動","&lt;span class='event'&gt;活動&lt;/span&gt;",IF(E168="限定","&lt;span class='limited'&gt;限定&lt;/span&gt;",""))&amp;"&lt;/td&gt;&lt;td headers='origin'&gt;&lt;span class='originName'&gt;"&amp;SUBSTITUTE(G168,CHAR(10),"&lt;br /&gt;")&amp;"&lt;/span&gt;&lt;img class='originLogo' src='resources/ui/"&amp;VLOOKUP(G168,List!F:H,2,FALSE)&amp;"'title='"&amp;SUBSTITUTE(G168,CHAR(10)," ")&amp;"' /&gt;&lt;/td&gt;&lt;td headers='group'&gt;"&amp;IF(H168="","","&lt;span class='groupName'&gt;"&amp;SUBSTITUTE(H168,CHAR(10)," ")&amp;IF(I168="","","&lt;br /&gt;"&amp;SUBSTITUTE(I168,CHAR(10)," "))&amp;"&lt;/span&gt;&lt;img class='groupLogo' src='resources/ui/"&amp;VLOOKUP(H168,List!K:L,2,FALSE)&amp;"' title='"&amp;SUBSTITUTE(H168,CHAR(10)," ")&amp;"' /&gt;")&amp;IF(I168="","","&lt;img class='groupLogo' src='resources/ui/"&amp;VLOOKUP(I168,List!K:L,2,FALSE)&amp;"' title='"&amp;SUBSTITUTE(I168,CHAR(10)," ")&amp;"' /&gt;")&amp;"&lt;/td&gt;&lt;td headers='score' id='"&amp;AP168&amp;"'&gt;"&amp;J168&amp;"&lt;/td&gt;&lt;td headers='HP'&gt;"&amp;K168&amp;"&lt;/td&gt;&lt;td headers='patk'&gt;"&amp;L168&amp;"&lt;/td&gt;&lt;td headers='matk'&gt;"&amp;M168&amp;"&lt;/td&gt;&lt;td headers='pdef'&gt;"&amp;O168&amp;"&lt;/td&gt;&lt;td headers='mdef'&gt;"&amp;P168&amp;"&lt;/td&gt;&lt;td headers='dex'&gt;"&amp;Q168&amp;"&lt;/td&gt;&lt;td headers='agi'&gt;"&amp;R168&amp;"&lt;/td&gt;&lt;td headers='luck'&gt;"&amp;S168&amp;"&lt;/td&gt;&lt;td headers='aType'&gt;"&amp;T168&amp;IF(V168="","","&lt;br /&gt;"&amp;V168)&amp; "&lt;/td&gt;&lt;td headers='a.bonus'&gt;"&amp;U168&amp;IF(W168="","","&lt;br /&gt;"&amp;W168)&amp;"&lt;/td&gt;&lt;td headers='special'&gt;"&amp;Y168&amp;IF(AA168="","","&lt;br /&gt;"&amp;AA168)&amp;"&lt;/td&gt;&lt;td headers='sp.bonus'&gt;"&amp;Z168&amp;IF(AB168="","","&lt;br /&gt;"&amp;AB168)&amp;"&lt;/td&gt;&lt;td headers='others'&gt;"&amp;AC168&amp;"&lt;/td&gt;&lt;td headers='sinA'&gt;"&amp;AD168&amp;"&lt;/td&gt;&lt;td headers='sinB'&gt;"&amp;AE168&amp;"&lt;/td&gt;&lt;td headers='sinC'&gt;"&amp;AF168&amp;"&lt;/td&gt;&lt;td headers='sinD'&gt;"&amp;AG168&amp;"&lt;/td&gt;&lt;td headers='sinE'&gt;"&amp;AH168&amp;"&lt;/td&gt;&lt;td headers='sinF'&gt;"&amp;AI168&amp;"&lt;/td&gt;&lt;td headers='sinG'&gt;"&amp;AJ168&amp;"&lt;/td&gt;&lt;/tr&gt;"</f>
        <v>&lt;tr class='mmt ltd'&gt;&lt;td headers='icon'&gt;&lt;a href='https://www.alchemistcodedb.com/jp/card/ts-mt3-01'&gt;&lt;img src='resources/TS_MT3_01.png' title='東京が死んで、僕が生まれた' /&gt;&lt;/a&gt;&lt;/td&gt;&lt;td headers='name'&gt;東京が死んで、僕が生まれた&lt;/td&gt;&lt;td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class='groupName'&gt;真3HD&lt;/span&gt;&lt;img class='groupLogo' src='resources/ui/subgroup_mt3.png' title='真3HD' /&gt;&lt;/td&gt;&lt;td headers='score' id='m166'&gt;90&lt;/td&gt;&lt;td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headers='sinD'&gt;60&lt;/td&gt;&lt;td headers='sinE'&gt;&lt;/td&gt;&lt;td headers='sinF'&gt;&lt;/td&gt;&lt;td headers='sinG'&gt;&lt;/td&gt;&lt;/tr&gt;</v>
      </c>
      <c r="AO168" s="30" t="str">
        <f t="shared" si="16"/>
        <v>document.getElementById('m166').innerHTML = (b0*30+b1*30+b2*30) + (s0*60+s4*60);</v>
      </c>
      <c r="AP168" s="34" t="str">
        <f t="shared" si="17"/>
        <v>m166</v>
      </c>
      <c r="AQ168" s="6" t="str">
        <f>IF(T168="","",VLOOKUP(T168,List!N$2:O$7,2,FALSE)&amp;"*"&amp;U168&amp;IF(V168="","","+"&amp;VLOOKUP(V168,List!N$2:O$7,2,FALSE)&amp;"*"&amp;W168&amp;"-"&amp;VLOOKUP(T168,List!N$2:O$7,2,FALSE)&amp;"*"&amp;VLOOKUP(V168,List!N$2:O$7,2,FALSE)&amp;"*"&amp;MIN(U168,W168)))&amp;IF(Y168="","",IF(T168="","","+")&amp;VLOOKUP(Y168,List!P$2:Q$14,2,FALSE)&amp;"*"&amp;Z168&amp;IF(AA168="","","+"&amp;VLOOKUP(AA168,List!P$2:Q$13,2,FALSE)))</f>
        <v/>
      </c>
    </row>
    <row r="169" spans="1:43" s="3" customFormat="1" ht="37.200000000000003" customHeight="1" x14ac:dyDescent="0.3">
      <c r="A169" s="3" t="s">
        <v>855</v>
      </c>
      <c r="C169" s="6" t="s">
        <v>859</v>
      </c>
      <c r="D169" s="3">
        <v>5</v>
      </c>
      <c r="E169" s="3" t="s">
        <v>39</v>
      </c>
      <c r="F169" s="6"/>
      <c r="G169" s="16" t="s">
        <v>36</v>
      </c>
      <c r="H169" s="8" t="s">
        <v>857</v>
      </c>
      <c r="I169" s="8"/>
      <c r="J169" s="4">
        <f t="shared" si="13"/>
        <v>50</v>
      </c>
      <c r="K169" s="2">
        <v>60</v>
      </c>
      <c r="L169" s="2"/>
      <c r="M169" s="2"/>
      <c r="N169" s="2">
        <f t="shared" si="14"/>
        <v>0</v>
      </c>
      <c r="O169" s="2"/>
      <c r="P169" s="2"/>
      <c r="Q169" s="2"/>
      <c r="R169" s="2"/>
      <c r="S169" s="7"/>
      <c r="X169" s="3">
        <f t="shared" si="15"/>
        <v>0</v>
      </c>
      <c r="Y169" s="3" t="s">
        <v>23</v>
      </c>
      <c r="Z169" s="8">
        <v>20</v>
      </c>
      <c r="AB169" s="4"/>
      <c r="AC169" s="5" t="s">
        <v>623</v>
      </c>
      <c r="AG169" s="3">
        <v>30</v>
      </c>
      <c r="AH169" s="3">
        <v>30</v>
      </c>
      <c r="AK169" s="4">
        <f t="shared" si="18"/>
        <v>30</v>
      </c>
      <c r="AM169" s="22"/>
      <c r="AN169" s="30" t="str">
        <f>"&lt;tr class='mmt"&amp;IF(E169="活動"," ev",IF(E169="限定"," ltd",""))&amp;IF(H169=""," groupless'","'")&amp;"&gt;&lt;td headers='icon'&gt;&lt;a href='https://www.alchemistcodedb.com/jp/card/"&amp;SUBSTITUTE(SUBSTITUTE(LOWER(A169),"_","-"),".png","")&amp;"'&gt;&lt;img src='resources/"&amp;A169&amp;"' title='"&amp;C169&amp;"' /&gt;&lt;/a&gt;&lt;/td&gt;&lt;td headers='name'&gt;"&amp;C169&amp;"&lt;/td&gt;&lt;td headers='rank'&gt;"&amp;D169&amp;"&lt;/td&gt;&lt;td headers='remark'&gt;"&amp;IF(E169="活動","&lt;span class='event'&gt;活動&lt;/span&gt;",IF(E169="限定","&lt;span class='limited'&gt;限定&lt;/span&gt;",""))&amp;"&lt;/td&gt;&lt;td headers='origin'&gt;&lt;span class='originName'&gt;"&amp;SUBSTITUTE(G169,CHAR(10),"&lt;br /&gt;")&amp;"&lt;/span&gt;&lt;img class='originLogo' src='resources/ui/"&amp;VLOOKUP(G169,List!F:H,2,FALSE)&amp;"'title='"&amp;SUBSTITUTE(G169,CHAR(10)," ")&amp;"' /&gt;&lt;/td&gt;&lt;td headers='group'&gt;"&amp;IF(H169="","","&lt;span class='groupName'&gt;"&amp;SUBSTITUTE(H169,CHAR(10)," ")&amp;IF(I169="","","&lt;br /&gt;"&amp;SUBSTITUTE(I169,CHAR(10)," "))&amp;"&lt;/span&gt;&lt;img class='groupLogo' src='resources/ui/"&amp;VLOOKUP(H169,List!K:L,2,FALSE)&amp;"' title='"&amp;SUBSTITUTE(H169,CHAR(10)," ")&amp;"' /&gt;")&amp;IF(I169="","","&lt;img class='groupLogo' src='resources/ui/"&amp;VLOOKUP(I169,List!K:L,2,FALSE)&amp;"' title='"&amp;SUBSTITUTE(I169,CHAR(10)," ")&amp;"' /&gt;")&amp;"&lt;/td&gt;&lt;td headers='score' id='"&amp;AP169&amp;"'&gt;"&amp;J169&amp;"&lt;/td&gt;&lt;td headers='HP'&gt;"&amp;K169&amp;"&lt;/td&gt;&lt;td headers='patk'&gt;"&amp;L169&amp;"&lt;/td&gt;&lt;td headers='matk'&gt;"&amp;M169&amp;"&lt;/td&gt;&lt;td headers='pdef'&gt;"&amp;O169&amp;"&lt;/td&gt;&lt;td headers='mdef'&gt;"&amp;P169&amp;"&lt;/td&gt;&lt;td headers='dex'&gt;"&amp;Q169&amp;"&lt;/td&gt;&lt;td headers='agi'&gt;"&amp;R169&amp;"&lt;/td&gt;&lt;td headers='luck'&gt;"&amp;S169&amp;"&lt;/td&gt;&lt;td headers='aType'&gt;"&amp;T169&amp;IF(V169="","","&lt;br /&gt;"&amp;V169)&amp; "&lt;/td&gt;&lt;td headers='a.bonus'&gt;"&amp;U169&amp;IF(W169="","","&lt;br /&gt;"&amp;W169)&amp;"&lt;/td&gt;&lt;td headers='special'&gt;"&amp;Y169&amp;IF(AA169="","","&lt;br /&gt;"&amp;AA169)&amp;"&lt;/td&gt;&lt;td headers='sp.bonus'&gt;"&amp;Z169&amp;IF(AB169="","","&lt;br /&gt;"&amp;AB169)&amp;"&lt;/td&gt;&lt;td headers='others'&gt;"&amp;AC169&amp;"&lt;/td&gt;&lt;td headers='sinA'&gt;"&amp;AD169&amp;"&lt;/td&gt;&lt;td headers='sinB'&gt;"&amp;AE169&amp;"&lt;/td&gt;&lt;td headers='sinC'&gt;"&amp;AF169&amp;"&lt;/td&gt;&lt;td headers='sinD'&gt;"&amp;AG169&amp;"&lt;/td&gt;&lt;td headers='sinE'&gt;"&amp;AH169&amp;"&lt;/td&gt;&lt;td headers='sinF'&gt;"&amp;AI169&amp;"&lt;/td&gt;&lt;td headers='sinG'&gt;"&amp;AJ169&amp;"&lt;/td&gt;&lt;/tr&gt;"</f>
        <v>&lt;tr class='mmt ltd'&gt;&lt;td headers='icon'&gt;&lt;a href='https://www.alchemistcodedb.com/jp/card/ts-mt3-02'&gt;&lt;img src='resources/TS_MT3_02.png' title='仲魔との旅路' /&gt;&lt;/a&gt;&lt;/td&gt;&lt;td headers='name'&gt;仲魔との旅路&lt;/td&gt;&lt;td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class='groupName'&gt;真3HD&lt;/span&gt;&lt;img class='groupLogo' src='resources/ui/subgroup_mt3.png' title='真3HD' /&gt;&lt;/td&gt;&lt;td headers='score' id='m167'&gt;50&lt;/td&gt;&lt;td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headers='special'&gt;人&lt;/td&gt;&lt;td headers='sp.bonus'&gt;20&lt;/td&gt;&lt;td headers='others'&gt;MP上限+20%&lt;/td&gt;&lt;td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O169" s="30" t="str">
        <f t="shared" si="16"/>
        <v>document.getElementById('m167').innerHTML = (b0*0) + (s0*30+s4*30+s5*30)+ (ex14*20);</v>
      </c>
      <c r="AP169" s="34" t="str">
        <f t="shared" si="17"/>
        <v>m167</v>
      </c>
      <c r="AQ169" s="6" t="str">
        <f>IF(T169="","",VLOOKUP(T169,List!N$2:O$7,2,FALSE)&amp;"*"&amp;U169&amp;IF(V169="","","+"&amp;VLOOKUP(V169,List!N$2:O$7,2,FALSE)&amp;"*"&amp;W169&amp;"-"&amp;VLOOKUP(T169,List!N$2:O$7,2,FALSE)&amp;"*"&amp;VLOOKUP(V169,List!N$2:O$7,2,FALSE)&amp;"*"&amp;MIN(U169,W169)))&amp;IF(Y169="","",IF(T169="","","+")&amp;VLOOKUP(Y169,List!P$2:Q$14,2,FALSE)&amp;"*"&amp;Z169&amp;IF(AA169="","","+"&amp;VLOOKUP(AA169,List!P$2:Q$13,2,FALSE)))</f>
        <v>ex14*20</v>
      </c>
    </row>
    <row r="170" spans="1:43" s="3" customFormat="1" ht="37.200000000000003" customHeight="1" x14ac:dyDescent="0.3">
      <c r="A170" s="3" t="s">
        <v>236</v>
      </c>
      <c r="C170" s="6" t="s">
        <v>237</v>
      </c>
      <c r="D170" s="3">
        <v>5</v>
      </c>
      <c r="E170" s="3" t="s">
        <v>39</v>
      </c>
      <c r="F170" s="6"/>
      <c r="G170" s="16" t="s">
        <v>490</v>
      </c>
      <c r="H170" s="8" t="s">
        <v>68</v>
      </c>
      <c r="I170" s="8"/>
      <c r="J170" s="4">
        <f t="shared" si="13"/>
        <v>80</v>
      </c>
      <c r="K170" s="2">
        <v>40</v>
      </c>
      <c r="L170" s="2">
        <v>40</v>
      </c>
      <c r="M170" s="2"/>
      <c r="N170" s="2">
        <f t="shared" si="14"/>
        <v>40</v>
      </c>
      <c r="O170" s="2"/>
      <c r="P170" s="2"/>
      <c r="Q170" s="2"/>
      <c r="R170" s="2">
        <v>5</v>
      </c>
      <c r="S170" s="7"/>
      <c r="X170" s="3">
        <f t="shared" si="15"/>
        <v>0</v>
      </c>
      <c r="AB170" s="4"/>
      <c r="AC170" s="5" t="s">
        <v>477</v>
      </c>
      <c r="AI170" s="3">
        <v>20</v>
      </c>
      <c r="AJ170" s="3">
        <v>40</v>
      </c>
      <c r="AK170" s="4">
        <f t="shared" ref="AK170" si="20">MAX(AD170:AJ170)</f>
        <v>40</v>
      </c>
      <c r="AM170" s="22"/>
      <c r="AN170" s="30" t="str">
        <f>"&lt;tr class='mmt"&amp;IF(E170="活動"," ev",IF(E170="限定"," ltd",""))&amp;IF(H170=""," groupless'","'")&amp;"&gt;&lt;td headers='icon'&gt;&lt;a href='https://www.alchemistcodedb.com/jp/card/"&amp;SUBSTITUTE(SUBSTITUTE(LOWER(A170),"_","-"),".png","")&amp;"'&gt;&lt;img src='resources/"&amp;A170&amp;"' title='"&amp;C170&amp;"' /&gt;&lt;/a&gt;&lt;/td&gt;&lt;td headers='name'&gt;"&amp;C170&amp;"&lt;/td&gt;&lt;td headers='rank'&gt;"&amp;D170&amp;"&lt;/td&gt;&lt;td headers='remark'&gt;"&amp;IF(E170="活動","&lt;span class='event'&gt;活動&lt;/span&gt;",IF(E170="限定","&lt;span class='limited'&gt;限定&lt;/span&gt;",""))&amp;"&lt;/td&gt;&lt;td headers='origin'&gt;&lt;span class='originName'&gt;"&amp;SUBSTITUTE(G170,CHAR(10),"&lt;br /&gt;")&amp;"&lt;/span&gt;&lt;img class='originLogo' src='resources/ui/"&amp;VLOOKUP(G170,List!F:H,2,FALSE)&amp;"'title='"&amp;SUBSTITUTE(G170,CHAR(10)," ")&amp;"' /&gt;&lt;/td&gt;&lt;td headers='group'&gt;"&amp;IF(H170="","","&lt;span class='groupName'&gt;"&amp;SUBSTITUTE(H170,CHAR(10)," ")&amp;IF(I170="","","&lt;br /&gt;"&amp;SUBSTITUTE(I170,CHAR(10)," "))&amp;"&lt;/span&gt;&lt;img class='groupLogo' src='resources/ui/"&amp;VLOOKUP(H170,List!K:L,2,FALSE)&amp;"' title='"&amp;SUBSTITUTE(H170,CHAR(10)," ")&amp;"' /&gt;")&amp;IF(I170="","","&lt;img class='groupLogo' src='resources/ui/"&amp;VLOOKUP(I170,List!K:L,2,FALSE)&amp;"' title='"&amp;SUBSTITUTE(I170,CHAR(10)," ")&amp;"' /&gt;")&amp;"&lt;/td&gt;&lt;td headers='score' id='"&amp;AP170&amp;"'&gt;"&amp;J170&amp;"&lt;/td&gt;&lt;td headers='HP'&gt;"&amp;K170&amp;"&lt;/td&gt;&lt;td headers='patk'&gt;"&amp;L170&amp;"&lt;/td&gt;&lt;td headers='matk'&gt;"&amp;M170&amp;"&lt;/td&gt;&lt;td headers='pdef'&gt;"&amp;O170&amp;"&lt;/td&gt;&lt;td headers='mdef'&gt;"&amp;P170&amp;"&lt;/td&gt;&lt;td headers='dex'&gt;"&amp;Q170&amp;"&lt;/td&gt;&lt;td headers='agi'&gt;"&amp;R170&amp;"&lt;/td&gt;&lt;td headers='luck'&gt;"&amp;S170&amp;"&lt;/td&gt;&lt;td headers='aType'&gt;"&amp;T170&amp;IF(V170="","","&lt;br /&gt;"&amp;V170)&amp; "&lt;/td&gt;&lt;td headers='a.bonus'&gt;"&amp;U170&amp;IF(W170="","","&lt;br /&gt;"&amp;W170)&amp;"&lt;/td&gt;&lt;td headers='special'&gt;"&amp;Y170&amp;IF(AA170="","","&lt;br /&gt;"&amp;AA170)&amp;"&lt;/td&gt;&lt;td headers='sp.bonus'&gt;"&amp;Z170&amp;IF(AB170="","","&lt;br /&gt;"&amp;AB170)&amp;"&lt;/td&gt;&lt;td headers='others'&gt;"&amp;AC170&amp;"&lt;/td&gt;&lt;td headers='sinA'&gt;"&amp;AD170&amp;"&lt;/td&gt;&lt;td headers='sinB'&gt;"&amp;AE170&amp;"&lt;/td&gt;&lt;td headers='sinC'&gt;"&amp;AF170&amp;"&lt;/td&gt;&lt;td headers='sinD'&gt;"&amp;AG170&amp;"&lt;/td&gt;&lt;td headers='sinE'&gt;"&amp;AH170&amp;"&lt;/td&gt;&lt;td headers='sinF'&gt;"&amp;AI170&amp;"&lt;/td&gt;&lt;td headers='sinG'&gt;"&amp;AJ170&amp;"&lt;/td&gt;&lt;/tr&gt;"</f>
        <v>&lt;tr class='mmt ltd'&gt;&lt;td headers='icon'&gt;&lt;a href='https://www.alchemistcodedb.com/jp/card/ts-north-cadanova-01'&gt;&lt;img src='resources/TS_NORTH_CADANOVA_01.png' title='在りし日の二人と憧れと' /&gt;&lt;/a&gt;&lt;/td&gt;&lt;td headers='name'&gt;在りし日の二人と憧れと&lt;/td&gt;&lt;td headers='rank'&gt;5&lt;/td&gt;&lt;td headers='remark'&gt;&lt;span class='limited'&gt;限定&lt;/span&gt;&lt;/td&gt;&lt;td headers='origin'&gt;&lt;span class='originName'&gt;ノーザンブライドレリーフ&lt;br /&gt;Northern Pride&lt;/span&gt;&lt;img class='originLogo' src='resources/ui/IT_TB_BIRTH_NOZ.png'title='ノーザンブライドレリーフ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id='m168'&gt;80&lt;/td&gt;&lt;td headers='HP'&gt;40&lt;/td&gt;&lt;td headers='patk'&gt;40&lt;/td&gt;&lt;td headers='matk'&gt;&lt;/td&gt;&lt;td headers='pdef'&gt;&lt;/td&gt;&lt;td headers='mdef'&gt;&lt;/td&gt;&lt;td headers='dex'&gt;&lt;/td&gt;&lt;td headers='agi'&gt;5&lt;/td&gt;&lt;td headers='luck'&gt;&lt;/td&gt;&lt;td headers='aType'&gt;&lt;/td&gt;&lt;td headers='a.bonus'&gt;&lt;/td&gt;&lt;td headers='special'&gt;&lt;/td&gt;&lt;td headers='sp.bonus'&gt;&lt;/td&gt;&lt;td headers='others'&gt;範囲耐性+10&lt;/td&gt;&lt;td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O170" s="30" t="str">
        <f t="shared" si="16"/>
        <v>document.getElementById('m168').innerHTML = (b0*40+b1*40) + (s0*40+s6*20+s7*40);</v>
      </c>
      <c r="AP170" s="34" t="str">
        <f t="shared" si="17"/>
        <v>m168</v>
      </c>
      <c r="AQ170" s="6" t="str">
        <f>IF(T170="","",VLOOKUP(T170,List!N$2:O$7,2,FALSE)&amp;"*"&amp;U170&amp;IF(V170="","","+"&amp;VLOOKUP(V170,List!N$2:O$7,2,FALSE)&amp;"*"&amp;W170&amp;"-"&amp;VLOOKUP(T170,List!N$2:O$7,2,FALSE)&amp;"*"&amp;VLOOKUP(V170,List!N$2:O$7,2,FALSE)&amp;"*"&amp;MIN(U170,W170)))&amp;IF(Y170="","",IF(T170="","","+")&amp;VLOOKUP(Y170,List!P$2:Q$14,2,FALSE)&amp;"*"&amp;Z170&amp;IF(AA170="","","+"&amp;VLOOKUP(AA170,List!P$2:Q$13,2,FALSE)))</f>
        <v/>
      </c>
    </row>
    <row r="171" spans="1:43" s="3" customFormat="1" ht="37.200000000000003" customHeight="1" x14ac:dyDescent="0.3">
      <c r="A171" s="3" t="s">
        <v>496</v>
      </c>
      <c r="C171" s="6" t="s">
        <v>497</v>
      </c>
      <c r="D171" s="3">
        <v>5</v>
      </c>
      <c r="E171" s="3" t="s">
        <v>39</v>
      </c>
      <c r="F171" s="6"/>
      <c r="G171" s="16" t="s">
        <v>490</v>
      </c>
      <c r="H171" s="8" t="s">
        <v>68</v>
      </c>
      <c r="I171" s="8"/>
      <c r="J171" s="4">
        <f t="shared" si="13"/>
        <v>110</v>
      </c>
      <c r="K171" s="2">
        <v>30</v>
      </c>
      <c r="L171" s="2">
        <v>50</v>
      </c>
      <c r="M171" s="2"/>
      <c r="N171" s="2">
        <f t="shared" si="14"/>
        <v>50</v>
      </c>
      <c r="O171" s="2"/>
      <c r="P171" s="2"/>
      <c r="Q171" s="2"/>
      <c r="R171" s="2">
        <v>5</v>
      </c>
      <c r="S171" s="7"/>
      <c r="X171" s="3">
        <f t="shared" si="15"/>
        <v>0</v>
      </c>
      <c r="Y171" s="3" t="s">
        <v>498</v>
      </c>
      <c r="Z171" s="8">
        <v>20</v>
      </c>
      <c r="AB171" s="4"/>
      <c r="AC171" s="5"/>
      <c r="AI171" s="3">
        <v>40</v>
      </c>
      <c r="AJ171" s="3">
        <v>20</v>
      </c>
      <c r="AK171" s="4">
        <f t="shared" si="18"/>
        <v>40</v>
      </c>
      <c r="AM171" s="22"/>
      <c r="AN171" s="30" t="str">
        <f>"&lt;tr class='mmt"&amp;IF(E171="活動"," ev",IF(E171="限定"," ltd",""))&amp;IF(H171=""," groupless'","'")&amp;"&gt;&lt;td headers='icon'&gt;&lt;a href='https://www.alchemistcodedb.com/jp/card/"&amp;SUBSTITUTE(SUBSTITUTE(LOWER(A171),"_","-"),".png","")&amp;"'&gt;&lt;img src='resources/"&amp;A171&amp;"' title='"&amp;C171&amp;"' /&gt;&lt;/a&gt;&lt;/td&gt;&lt;td headers='name'&gt;"&amp;C171&amp;"&lt;/td&gt;&lt;td headers='rank'&gt;"&amp;D171&amp;"&lt;/td&gt;&lt;td headers='remark'&gt;"&amp;IF(E171="活動","&lt;span class='event'&gt;活動&lt;/span&gt;",IF(E171="限定","&lt;span class='limited'&gt;限定&lt;/span&gt;",""))&amp;"&lt;/td&gt;&lt;td headers='origin'&gt;&lt;span class='originName'&gt;"&amp;SUBSTITUTE(G171,CHAR(10),"&lt;br /&gt;")&amp;"&lt;/span&gt;&lt;img class='originLogo' src='resources/ui/"&amp;VLOOKUP(G171,List!F:H,2,FALSE)&amp;"'title='"&amp;SUBSTITUTE(G171,CHAR(10)," ")&amp;"' /&gt;&lt;/td&gt;&lt;td headers='group'&gt;"&amp;IF(H171="","","&lt;span class='groupName'&gt;"&amp;SUBSTITUTE(H171,CHAR(10)," ")&amp;IF(I171="","","&lt;br /&gt;"&amp;SUBSTITUTE(I171,CHAR(10)," "))&amp;"&lt;/span&gt;&lt;img class='groupLogo' src='resources/ui/"&amp;VLOOKUP(H171,List!K:L,2,FALSE)&amp;"' title='"&amp;SUBSTITUTE(H171,CHAR(10)," ")&amp;"' /&gt;")&amp;IF(I171="","","&lt;img class='groupLogo' src='resources/ui/"&amp;VLOOKUP(I171,List!K:L,2,FALSE)&amp;"' title='"&amp;SUBSTITUTE(I171,CHAR(10)," ")&amp;"' /&gt;")&amp;"&lt;/td&gt;&lt;td headers='score' id='"&amp;AP171&amp;"'&gt;"&amp;J171&amp;"&lt;/td&gt;&lt;td headers='HP'&gt;"&amp;K171&amp;"&lt;/td&gt;&lt;td headers='patk'&gt;"&amp;L171&amp;"&lt;/td&gt;&lt;td headers='matk'&gt;"&amp;M171&amp;"&lt;/td&gt;&lt;td headers='pdef'&gt;"&amp;O171&amp;"&lt;/td&gt;&lt;td headers='mdef'&gt;"&amp;P171&amp;"&lt;/td&gt;&lt;td headers='dex'&gt;"&amp;Q171&amp;"&lt;/td&gt;&lt;td headers='agi'&gt;"&amp;R171&amp;"&lt;/td&gt;&lt;td headers='luck'&gt;"&amp;S171&amp;"&lt;/td&gt;&lt;td headers='aType'&gt;"&amp;T171&amp;IF(V171="","","&lt;br /&gt;"&amp;V171)&amp; "&lt;/td&gt;&lt;td headers='a.bonus'&gt;"&amp;U171&amp;IF(W171="","","&lt;br /&gt;"&amp;W171)&amp;"&lt;/td&gt;&lt;td headers='special'&gt;"&amp;Y171&amp;IF(AA171="","","&lt;br /&gt;"&amp;AA171)&amp;"&lt;/td&gt;&lt;td headers='sp.bonus'&gt;"&amp;Z171&amp;IF(AB171="","","&lt;br /&gt;"&amp;AB171)&amp;"&lt;/td&gt;&lt;td headers='others'&gt;"&amp;AC171&amp;"&lt;/td&gt;&lt;td headers='sinA'&gt;"&amp;AD171&amp;"&lt;/td&gt;&lt;td headers='sinB'&gt;"&amp;AE171&amp;"&lt;/td&gt;&lt;td headers='sinC'&gt;"&amp;AF171&amp;"&lt;/td&gt;&lt;td headers='sinD'&gt;"&amp;AG171&amp;"&lt;/td&gt;&lt;td headers='sinE'&gt;"&amp;AH171&amp;"&lt;/td&gt;&lt;td headers='sinF'&gt;"&amp;AI171&amp;"&lt;/td&gt;&lt;td headers='sinG'&gt;"&amp;AJ171&amp;"&lt;/td&gt;&lt;/tr&gt;"</f>
        <v>&lt;tr class='mmt ltd'&gt;&lt;td headers='icon'&gt;&lt;a href='https://www.alchemistcodedb.com/jp/card/ts-north-cadanova-02'&gt;&lt;img src='resources/TS_NORTH_CADANOVA_02.png' title='落涙なき慟哭' /&gt;&lt;/a&gt;&lt;/td&gt;&lt;td headers='name'&gt;落涙なき慟哭&lt;/td&gt;&lt;td headers='rank'&gt;5&lt;/td&gt;&lt;td headers='remark'&gt;&lt;span class='limited'&gt;限定&lt;/span&gt;&lt;/td&gt;&lt;td headers='origin'&gt;&lt;span class='originName'&gt;ノーザンブライドレリーフ&lt;br /&gt;Northern Pride&lt;/span&gt;&lt;img class='originLogo' src='resources/ui/IT_TB_BIRTH_NOZ.png'title='ノーザンブライドレリーフ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id='m169'&gt;110&lt;/td&gt;&lt;td headers='HP'&gt;30&lt;/td&gt;&lt;td headers='patk'&gt;50&lt;/td&gt;&lt;td headers='matk'&gt;&lt;/td&gt;&lt;td headers='pdef'&gt;&lt;/td&gt;&lt;td headers='mdef'&gt;&lt;/td&gt;&lt;td headers='dex'&gt;&lt;/td&gt;&lt;td headers='agi'&gt;5&lt;/td&gt;&lt;td headers='luck'&gt;&lt;/td&gt;&lt;td headers='aType'&gt;&lt;/td&gt;&lt;td headers='a.bonus'&gt;&lt;/td&gt;&lt;td headers='special'&gt;風属性&lt;/td&gt;&lt;td headers='sp.bonus'&gt;20&lt;/td&gt;&lt;td headers='others'&gt;&lt;/td&gt;&lt;td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O171" s="30" t="str">
        <f t="shared" si="16"/>
        <v>document.getElementById('m169').innerHTML = (b0*50+b1*50) + (s0*40+s6*40+s7*20)+ (ex10*20);</v>
      </c>
      <c r="AP171" s="34" t="str">
        <f t="shared" si="17"/>
        <v>m169</v>
      </c>
      <c r="AQ171" s="6" t="str">
        <f>IF(T171="","",VLOOKUP(T171,List!N$2:O$7,2,FALSE)&amp;"*"&amp;U171&amp;IF(V171="","","+"&amp;VLOOKUP(V171,List!N$2:O$7,2,FALSE)&amp;"*"&amp;W171&amp;"-"&amp;VLOOKUP(T171,List!N$2:O$7,2,FALSE)&amp;"*"&amp;VLOOKUP(V171,List!N$2:O$7,2,FALSE)&amp;"*"&amp;MIN(U171,W171)))&amp;IF(Y171="","",IF(T171="","","+")&amp;VLOOKUP(Y171,List!P$2:Q$14,2,FALSE)&amp;"*"&amp;Z171&amp;IF(AA171="","","+"&amp;VLOOKUP(AA171,List!P$2:Q$13,2,FALSE)))</f>
        <v>ex10*20</v>
      </c>
    </row>
    <row r="172" spans="1:43" s="3" customFormat="1" ht="37.200000000000003" customHeight="1" x14ac:dyDescent="0.3">
      <c r="A172" s="3" t="s">
        <v>238</v>
      </c>
      <c r="C172" s="6" t="s">
        <v>239</v>
      </c>
      <c r="D172" s="3">
        <v>5</v>
      </c>
      <c r="E172" s="3" t="s">
        <v>35</v>
      </c>
      <c r="F172" s="6"/>
      <c r="G172" s="16" t="s">
        <v>490</v>
      </c>
      <c r="H172" s="8"/>
      <c r="I172" s="8"/>
      <c r="J172" s="4">
        <f t="shared" si="13"/>
        <v>0</v>
      </c>
      <c r="K172" s="2"/>
      <c r="L172" s="2"/>
      <c r="M172" s="2"/>
      <c r="N172" s="2">
        <f t="shared" si="14"/>
        <v>0</v>
      </c>
      <c r="O172" s="2"/>
      <c r="P172" s="2"/>
      <c r="Q172" s="2"/>
      <c r="R172" s="2"/>
      <c r="S172" s="7"/>
      <c r="X172" s="3">
        <f t="shared" si="15"/>
        <v>0</v>
      </c>
      <c r="Z172" s="8"/>
      <c r="AB172" s="4"/>
      <c r="AC172" s="5"/>
      <c r="AK172" s="4">
        <f t="shared" si="18"/>
        <v>0</v>
      </c>
      <c r="AM172" s="22"/>
      <c r="AN172" s="30" t="str">
        <f>"&lt;tr class='mmt"&amp;IF(E172="活動"," ev",IF(E172="限定"," ltd",""))&amp;IF(H172=""," groupless'","'")&amp;"&gt;&lt;td headers='icon'&gt;&lt;a href='https://www.alchemistcodedb.com/jp/card/"&amp;SUBSTITUTE(SUBSTITUTE(LOWER(A172),"_","-"),".png","")&amp;"'&gt;&lt;img src='resources/"&amp;A172&amp;"' title='"&amp;C172&amp;"' /&gt;&lt;/a&gt;&lt;/td&gt;&lt;td headers='name'&gt;"&amp;C172&amp;"&lt;/td&gt;&lt;td headers='rank'&gt;"&amp;D172&amp;"&lt;/td&gt;&lt;td headers='remark'&gt;"&amp;IF(E172="活動","&lt;span class='event'&gt;活動&lt;/span&gt;",IF(E172="限定","&lt;span class='limited'&gt;限定&lt;/span&gt;",""))&amp;"&lt;/td&gt;&lt;td headers='origin'&gt;&lt;span class='originName'&gt;"&amp;SUBSTITUTE(G172,CHAR(10),"&lt;br /&gt;")&amp;"&lt;/span&gt;&lt;img class='originLogo' src='resources/ui/"&amp;VLOOKUP(G172,List!F:H,2,FALSE)&amp;"'title='"&amp;SUBSTITUTE(G172,CHAR(10)," ")&amp;"' /&gt;&lt;/td&gt;&lt;td headers='group'&gt;"&amp;IF(H172="","","&lt;span class='groupName'&gt;"&amp;SUBSTITUTE(H172,CHAR(10)," ")&amp;IF(I172="","","&lt;br /&gt;"&amp;SUBSTITUTE(I172,CHAR(10)," "))&amp;"&lt;/span&gt;&lt;img class='groupLogo' src='resources/ui/"&amp;VLOOKUP(H172,List!K:L,2,FALSE)&amp;"' title='"&amp;SUBSTITUTE(H172,CHAR(10)," ")&amp;"' /&gt;")&amp;IF(I172="","","&lt;img class='groupLogo' src='resources/ui/"&amp;VLOOKUP(I172,List!K:L,2,FALSE)&amp;"' title='"&amp;SUBSTITUTE(I172,CHAR(10)," ")&amp;"' /&gt;")&amp;"&lt;/td&gt;&lt;td headers='score' id='"&amp;AP172&amp;"'&gt;"&amp;J172&amp;"&lt;/td&gt;&lt;td headers='HP'&gt;"&amp;K172&amp;"&lt;/td&gt;&lt;td headers='patk'&gt;"&amp;L172&amp;"&lt;/td&gt;&lt;td headers='matk'&gt;"&amp;M172&amp;"&lt;/td&gt;&lt;td headers='pdef'&gt;"&amp;O172&amp;"&lt;/td&gt;&lt;td headers='mdef'&gt;"&amp;P172&amp;"&lt;/td&gt;&lt;td headers='dex'&gt;"&amp;Q172&amp;"&lt;/td&gt;&lt;td headers='agi'&gt;"&amp;R172&amp;"&lt;/td&gt;&lt;td headers='luck'&gt;"&amp;S172&amp;"&lt;/td&gt;&lt;td headers='aType'&gt;"&amp;T172&amp;IF(V172="","","&lt;br /&gt;"&amp;V172)&amp; "&lt;/td&gt;&lt;td headers='a.bonus'&gt;"&amp;U172&amp;IF(W172="","","&lt;br /&gt;"&amp;W172)&amp;"&lt;/td&gt;&lt;td headers='special'&gt;"&amp;Y172&amp;IF(AA172="","","&lt;br /&gt;"&amp;AA172)&amp;"&lt;/td&gt;&lt;td headers='sp.bonus'&gt;"&amp;Z172&amp;IF(AB172="","","&lt;br /&gt;"&amp;AB172)&amp;"&lt;/td&gt;&lt;td headers='others'&gt;"&amp;AC172&amp;"&lt;/td&gt;&lt;td headers='sinA'&gt;"&amp;AD172&amp;"&lt;/td&gt;&lt;td headers='sinB'&gt;"&amp;AE172&amp;"&lt;/td&gt;&lt;td headers='sinC'&gt;"&amp;AF172&amp;"&lt;/td&gt;&lt;td headers='sinD'&gt;"&amp;AG172&amp;"&lt;/td&gt;&lt;td headers='sinE'&gt;"&amp;AH172&amp;"&lt;/td&gt;&lt;td headers='sinF'&gt;"&amp;AI172&amp;"&lt;/td&gt;&lt;td headers='sinG'&gt;"&amp;AJ172&amp;"&lt;/td&gt;&lt;/tr&gt;"</f>
        <v>&lt;tr class='mmt ev groupless'&gt;&lt;td headers='icon'&gt;&lt;a href='https://www.alchemistcodedb.com/jp/card/ts-north-guildford-01'&gt;&lt;img src='resources/TS_NORTH_GUILDFORD_01.png' title='異端なき秩序の徒' /&gt;&lt;/a&gt;&lt;/td&gt;&lt;td headers='name'&gt;異端なき秩序の徒&lt;/td&gt;&lt;td headers='rank'&gt;5&lt;/td&gt;&lt;td headers='remark'&gt;&lt;span class='event'&gt;活動&lt;/span&gt;&lt;/td&gt;&lt;td headers='origin'&gt;&lt;span class='originName'&gt;ノーザンブライドレリーフ&lt;br /&gt;Northern Pride&lt;/span&gt;&lt;img class='originLogo' src='resources/ui/IT_TB_BIRTH_NOZ.png'title='ノーザンブライドレリーフ Northern Pride' /&gt;&lt;/td&gt;&lt;td headers='group'&gt;&lt;/td&gt;&lt;td headers='score' id='m170'&gt;0&lt;/td&gt;&lt;td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72" s="30" t="str">
        <f t="shared" si="16"/>
        <v>document.getElementById('m170').innerHTML = (b0*0);</v>
      </c>
      <c r="AP172" s="34" t="str">
        <f t="shared" si="17"/>
        <v>m170</v>
      </c>
      <c r="AQ172" s="6" t="str">
        <f>IF(T172="","",VLOOKUP(T172,List!N$2:O$7,2,FALSE)&amp;"*"&amp;U172&amp;IF(V172="","","+"&amp;VLOOKUP(V172,List!N$2:O$7,2,FALSE)&amp;"*"&amp;W172&amp;"-"&amp;VLOOKUP(T172,List!N$2:O$7,2,FALSE)&amp;"*"&amp;VLOOKUP(V172,List!N$2:O$7,2,FALSE)&amp;"*"&amp;MIN(U172,W172)))&amp;IF(Y172="","",IF(T172="","","+")&amp;VLOOKUP(Y172,List!P$2:Q$14,2,FALSE)&amp;"*"&amp;Z172&amp;IF(AA172="","","+"&amp;VLOOKUP(AA172,List!P$2:Q$13,2,FALSE)))</f>
        <v/>
      </c>
    </row>
    <row r="173" spans="1:43" s="3" customFormat="1" ht="37.200000000000003" customHeight="1" x14ac:dyDescent="0.3">
      <c r="A173" s="3" t="s">
        <v>240</v>
      </c>
      <c r="C173" s="6" t="s">
        <v>241</v>
      </c>
      <c r="D173" s="3">
        <v>5</v>
      </c>
      <c r="F173" s="6"/>
      <c r="G173" s="16" t="s">
        <v>490</v>
      </c>
      <c r="H173" s="8" t="s">
        <v>68</v>
      </c>
      <c r="I173" s="8"/>
      <c r="J173" s="4">
        <f t="shared" si="13"/>
        <v>80</v>
      </c>
      <c r="K173" s="2">
        <v>40</v>
      </c>
      <c r="L173" s="2">
        <v>20</v>
      </c>
      <c r="M173" s="2">
        <v>20</v>
      </c>
      <c r="N173" s="2">
        <f t="shared" si="14"/>
        <v>20</v>
      </c>
      <c r="O173" s="2"/>
      <c r="P173" s="2"/>
      <c r="Q173" s="2"/>
      <c r="R173" s="2"/>
      <c r="S173" s="7"/>
      <c r="X173" s="3">
        <f t="shared" si="15"/>
        <v>0</v>
      </c>
      <c r="Z173" s="8"/>
      <c r="AB173" s="4"/>
      <c r="AC173" s="5"/>
      <c r="AJ173" s="3">
        <v>60</v>
      </c>
      <c r="AK173" s="4">
        <f t="shared" si="18"/>
        <v>60</v>
      </c>
      <c r="AM173" s="22"/>
      <c r="AN173" s="30" t="str">
        <f>"&lt;tr class='mmt"&amp;IF(E173="活動"," ev",IF(E173="限定"," ltd",""))&amp;IF(H173=""," groupless'","'")&amp;"&gt;&lt;td headers='icon'&gt;&lt;a href='https://www.alchemistcodedb.com/jp/card/"&amp;SUBSTITUTE(SUBSTITUTE(LOWER(A173),"_","-"),".png","")&amp;"'&gt;&lt;img src='resources/"&amp;A173&amp;"' title='"&amp;C173&amp;"' /&gt;&lt;/a&gt;&lt;/td&gt;&lt;td headers='name'&gt;"&amp;C173&amp;"&lt;/td&gt;&lt;td headers='rank'&gt;"&amp;D173&amp;"&lt;/td&gt;&lt;td headers='remark'&gt;"&amp;IF(E173="活動","&lt;span class='event'&gt;活動&lt;/span&gt;",IF(E173="限定","&lt;span class='limited'&gt;限定&lt;/span&gt;",""))&amp;"&lt;/td&gt;&lt;td headers='origin'&gt;&lt;span class='originName'&gt;"&amp;SUBSTITUTE(G173,CHAR(10),"&lt;br /&gt;")&amp;"&lt;/span&gt;&lt;img class='originLogo' src='resources/ui/"&amp;VLOOKUP(G173,List!F:H,2,FALSE)&amp;"'title='"&amp;SUBSTITUTE(G173,CHAR(10)," ")&amp;"' /&gt;&lt;/td&gt;&lt;td headers='group'&gt;"&amp;IF(H173="","","&lt;span class='groupName'&gt;"&amp;SUBSTITUTE(H173,CHAR(10)," ")&amp;IF(I173="","","&lt;br /&gt;"&amp;SUBSTITUTE(I173,CHAR(10)," "))&amp;"&lt;/span&gt;&lt;img class='groupLogo' src='resources/ui/"&amp;VLOOKUP(H173,List!K:L,2,FALSE)&amp;"' title='"&amp;SUBSTITUTE(H173,CHAR(10)," ")&amp;"' /&gt;")&amp;IF(I173="","","&lt;img class='groupLogo' src='resources/ui/"&amp;VLOOKUP(I173,List!K:L,2,FALSE)&amp;"' title='"&amp;SUBSTITUTE(I173,CHAR(10)," ")&amp;"' /&gt;")&amp;"&lt;/td&gt;&lt;td headers='score' id='"&amp;AP173&amp;"'&gt;"&amp;J173&amp;"&lt;/td&gt;&lt;td headers='HP'&gt;"&amp;K173&amp;"&lt;/td&gt;&lt;td headers='patk'&gt;"&amp;L173&amp;"&lt;/td&gt;&lt;td headers='matk'&gt;"&amp;M173&amp;"&lt;/td&gt;&lt;td headers='pdef'&gt;"&amp;O173&amp;"&lt;/td&gt;&lt;td headers='mdef'&gt;"&amp;P173&amp;"&lt;/td&gt;&lt;td headers='dex'&gt;"&amp;Q173&amp;"&lt;/td&gt;&lt;td headers='agi'&gt;"&amp;R173&amp;"&lt;/td&gt;&lt;td headers='luck'&gt;"&amp;S173&amp;"&lt;/td&gt;&lt;td headers='aType'&gt;"&amp;T173&amp;IF(V173="","","&lt;br /&gt;"&amp;V173)&amp; "&lt;/td&gt;&lt;td headers='a.bonus'&gt;"&amp;U173&amp;IF(W173="","","&lt;br /&gt;"&amp;W173)&amp;"&lt;/td&gt;&lt;td headers='special'&gt;"&amp;Y173&amp;IF(AA173="","","&lt;br /&gt;"&amp;AA173)&amp;"&lt;/td&gt;&lt;td headers='sp.bonus'&gt;"&amp;Z173&amp;IF(AB173="","","&lt;br /&gt;"&amp;AB173)&amp;"&lt;/td&gt;&lt;td headers='others'&gt;"&amp;AC173&amp;"&lt;/td&gt;&lt;td headers='sinA'&gt;"&amp;AD173&amp;"&lt;/td&gt;&lt;td headers='sinB'&gt;"&amp;AE173&amp;"&lt;/td&gt;&lt;td headers='sinC'&gt;"&amp;AF173&amp;"&lt;/td&gt;&lt;td headers='sinD'&gt;"&amp;AG173&amp;"&lt;/td&gt;&lt;td headers='sinE'&gt;"&amp;AH173&amp;"&lt;/td&gt;&lt;td headers='sinF'&gt;"&amp;AI173&amp;"&lt;/td&gt;&lt;td headers='sinG'&gt;"&amp;AJ173&amp;"&lt;/td&gt;&lt;/tr&gt;"</f>
        <v>&lt;tr class='mmt'&gt;&lt;td headers='icon'&gt;&lt;a href='https://www.alchemistcodedb.com/jp/card/ts-north-rakina-01'&gt;&lt;img src='resources/TS_NORTH_RAKINA_01.png' title='“傲慢”への祈り' /&gt;&lt;/a&gt;&lt;/td&gt;&lt;td headers='name'&gt;“傲慢”への祈り&lt;/td&gt;&lt;td headers='rank'&gt;5&lt;/td&gt;&lt;td headers='remark'&gt;&lt;/td&gt;&lt;td headers='origin'&gt;&lt;span class='originName'&gt;ノーザンブライドレリーフ&lt;br /&gt;Northern Pride&lt;/span&gt;&lt;img class='originLogo' src='resources/ui/IT_TB_BIRTH_NOZ.png'title='ノーザンブライドレリーフ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id='m171'&gt;80&lt;/td&gt;&lt;td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O173" s="30" t="str">
        <f t="shared" si="16"/>
        <v>document.getElementById('m171').innerHTML = (b0*20+b1*20+b2*20) + (s0*60+s7*60);</v>
      </c>
      <c r="AP173" s="34" t="str">
        <f t="shared" si="17"/>
        <v>m171</v>
      </c>
      <c r="AQ173" s="6" t="str">
        <f>IF(T173="","",VLOOKUP(T173,List!N$2:O$7,2,FALSE)&amp;"*"&amp;U173&amp;IF(V173="","","+"&amp;VLOOKUP(V173,List!N$2:O$7,2,FALSE)&amp;"*"&amp;W173&amp;"-"&amp;VLOOKUP(T173,List!N$2:O$7,2,FALSE)&amp;"*"&amp;VLOOKUP(V173,List!N$2:O$7,2,FALSE)&amp;"*"&amp;MIN(U173,W173)))&amp;IF(Y173="","",IF(T173="","","+")&amp;VLOOKUP(Y173,List!P$2:Q$14,2,FALSE)&amp;"*"&amp;Z173&amp;IF(AA173="","","+"&amp;VLOOKUP(AA173,List!P$2:Q$13,2,FALSE)))</f>
        <v/>
      </c>
    </row>
    <row r="174" spans="1:43" s="3" customFormat="1" ht="37.200000000000003" customHeight="1" x14ac:dyDescent="0.3">
      <c r="A174" s="3" t="s">
        <v>242</v>
      </c>
      <c r="C174" s="6" t="s">
        <v>243</v>
      </c>
      <c r="D174" s="3">
        <v>5</v>
      </c>
      <c r="F174" s="6"/>
      <c r="G174" s="16" t="s">
        <v>490</v>
      </c>
      <c r="H174" s="8"/>
      <c r="I174" s="8"/>
      <c r="J174" s="4">
        <f t="shared" si="13"/>
        <v>0</v>
      </c>
      <c r="K174" s="2"/>
      <c r="L174" s="2"/>
      <c r="M174" s="2"/>
      <c r="N174" s="2">
        <f t="shared" si="14"/>
        <v>0</v>
      </c>
      <c r="O174" s="2"/>
      <c r="P174" s="2"/>
      <c r="Q174" s="2"/>
      <c r="R174" s="2"/>
      <c r="S174" s="7"/>
      <c r="X174" s="3">
        <f t="shared" si="15"/>
        <v>0</v>
      </c>
      <c r="Z174" s="8"/>
      <c r="AB174" s="4"/>
      <c r="AC174" s="5"/>
      <c r="AK174" s="4">
        <f t="shared" si="18"/>
        <v>0</v>
      </c>
      <c r="AM174" s="22"/>
      <c r="AN174" s="30" t="str">
        <f>"&lt;tr class='mmt"&amp;IF(E174="活動"," ev",IF(E174="限定"," ltd",""))&amp;IF(H174=""," groupless'","'")&amp;"&gt;&lt;td headers='icon'&gt;&lt;a href='https://www.alchemistcodedb.com/jp/card/"&amp;SUBSTITUTE(SUBSTITUTE(LOWER(A174),"_","-"),".png","")&amp;"'&gt;&lt;img src='resources/"&amp;A174&amp;"' title='"&amp;C174&amp;"' /&gt;&lt;/a&gt;&lt;/td&gt;&lt;td headers='name'&gt;"&amp;C174&amp;"&lt;/td&gt;&lt;td headers='rank'&gt;"&amp;D174&amp;"&lt;/td&gt;&lt;td headers='remark'&gt;"&amp;IF(E174="活動","&lt;span class='event'&gt;活動&lt;/span&gt;",IF(E174="限定","&lt;span class='limited'&gt;限定&lt;/span&gt;",""))&amp;"&lt;/td&gt;&lt;td headers='origin'&gt;&lt;span class='originName'&gt;"&amp;SUBSTITUTE(G174,CHAR(10),"&lt;br /&gt;")&amp;"&lt;/span&gt;&lt;img class='originLogo' src='resources/ui/"&amp;VLOOKUP(G174,List!F:H,2,FALSE)&amp;"'title='"&amp;SUBSTITUTE(G174,CHAR(10)," ")&amp;"' /&gt;&lt;/td&gt;&lt;td headers='group'&gt;"&amp;IF(H174="","","&lt;span class='groupName'&gt;"&amp;SUBSTITUTE(H174,CHAR(10)," ")&amp;IF(I174="","","&lt;br /&gt;"&amp;SUBSTITUTE(I174,CHAR(10)," "))&amp;"&lt;/span&gt;&lt;img class='groupLogo' src='resources/ui/"&amp;VLOOKUP(H174,List!K:L,2,FALSE)&amp;"' title='"&amp;SUBSTITUTE(H174,CHAR(10)," ")&amp;"' /&gt;")&amp;IF(I174="","","&lt;img class='groupLogo' src='resources/ui/"&amp;VLOOKUP(I174,List!K:L,2,FALSE)&amp;"' title='"&amp;SUBSTITUTE(I174,CHAR(10)," ")&amp;"' /&gt;")&amp;"&lt;/td&gt;&lt;td headers='score' id='"&amp;AP174&amp;"'&gt;"&amp;J174&amp;"&lt;/td&gt;&lt;td headers='HP'&gt;"&amp;K174&amp;"&lt;/td&gt;&lt;td headers='patk'&gt;"&amp;L174&amp;"&lt;/td&gt;&lt;td headers='matk'&gt;"&amp;M174&amp;"&lt;/td&gt;&lt;td headers='pdef'&gt;"&amp;O174&amp;"&lt;/td&gt;&lt;td headers='mdef'&gt;"&amp;P174&amp;"&lt;/td&gt;&lt;td headers='dex'&gt;"&amp;Q174&amp;"&lt;/td&gt;&lt;td headers='agi'&gt;"&amp;R174&amp;"&lt;/td&gt;&lt;td headers='luck'&gt;"&amp;S174&amp;"&lt;/td&gt;&lt;td headers='aType'&gt;"&amp;T174&amp;IF(V174="","","&lt;br /&gt;"&amp;V174)&amp; "&lt;/td&gt;&lt;td headers='a.bonus'&gt;"&amp;U174&amp;IF(W174="","","&lt;br /&gt;"&amp;W174)&amp;"&lt;/td&gt;&lt;td headers='special'&gt;"&amp;Y174&amp;IF(AA174="","","&lt;br /&gt;"&amp;AA174)&amp;"&lt;/td&gt;&lt;td headers='sp.bonus'&gt;"&amp;Z174&amp;IF(AB174="","","&lt;br /&gt;"&amp;AB174)&amp;"&lt;/td&gt;&lt;td headers='others'&gt;"&amp;AC174&amp;"&lt;/td&gt;&lt;td headers='sinA'&gt;"&amp;AD174&amp;"&lt;/td&gt;&lt;td headers='sinB'&gt;"&amp;AE174&amp;"&lt;/td&gt;&lt;td headers='sinC'&gt;"&amp;AF174&amp;"&lt;/td&gt;&lt;td headers='sinD'&gt;"&amp;AG174&amp;"&lt;/td&gt;&lt;td headers='sinE'&gt;"&amp;AH174&amp;"&lt;/td&gt;&lt;td headers='sinF'&gt;"&amp;AI174&amp;"&lt;/td&gt;&lt;td headers='sinG'&gt;"&amp;AJ174&amp;"&lt;/td&gt;&lt;/tr&gt;"</f>
        <v>&lt;tr class='mmt groupless'&gt;&lt;td headers='icon'&gt;&lt;a href='https://www.alchemistcodedb.com/jp/card/ts-north-toritoh-01'&gt;&lt;img src='resources/TS_NORTH_TORITOH_01.png' title='叶わぬ過去、叶える未来' /&gt;&lt;/a&gt;&lt;/td&gt;&lt;td headers='name'&gt;叶わぬ過去、叶える未来&lt;/td&gt;&lt;td headers='rank'&gt;5&lt;/td&gt;&lt;td headers='remark'&gt;&lt;/td&gt;&lt;td headers='origin'&gt;&lt;span class='originName'&gt;ノーザンブライドレリーフ&lt;br /&gt;Northern Pride&lt;/span&gt;&lt;img class='originLogo' src='resources/ui/IT_TB_BIRTH_NOZ.png'title='ノーザンブライドレリーフ Northern Pride' /&gt;&lt;/td&gt;&lt;td headers='group'&gt;&lt;/td&gt;&lt;td headers='score' id='m172'&gt;0&lt;/td&gt;&lt;td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74" s="30" t="str">
        <f t="shared" si="16"/>
        <v>document.getElementById('m172').innerHTML = (b0*0);</v>
      </c>
      <c r="AP174" s="34" t="str">
        <f t="shared" si="17"/>
        <v>m172</v>
      </c>
      <c r="AQ174" s="6" t="str">
        <f>IF(T174="","",VLOOKUP(T174,List!N$2:O$7,2,FALSE)&amp;"*"&amp;U174&amp;IF(V174="","","+"&amp;VLOOKUP(V174,List!N$2:O$7,2,FALSE)&amp;"*"&amp;W174&amp;"-"&amp;VLOOKUP(T174,List!N$2:O$7,2,FALSE)&amp;"*"&amp;VLOOKUP(V174,List!N$2:O$7,2,FALSE)&amp;"*"&amp;MIN(U174,W174)))&amp;IF(Y174="","",IF(T174="","","+")&amp;VLOOKUP(Y174,List!P$2:Q$14,2,FALSE)&amp;"*"&amp;Z174&amp;IF(AA174="","","+"&amp;VLOOKUP(AA174,List!P$2:Q$13,2,FALSE)))</f>
        <v/>
      </c>
    </row>
    <row r="175" spans="1:43" s="3" customFormat="1" ht="37.200000000000003" customHeight="1" x14ac:dyDescent="0.3">
      <c r="A175" s="3" t="s">
        <v>748</v>
      </c>
      <c r="C175" s="6" t="s">
        <v>765</v>
      </c>
      <c r="D175" s="3">
        <v>5</v>
      </c>
      <c r="E175" s="3" t="s">
        <v>39</v>
      </c>
      <c r="F175" s="6"/>
      <c r="G175" s="14" t="s">
        <v>36</v>
      </c>
      <c r="H175" s="8"/>
      <c r="I175" s="8"/>
      <c r="J175" s="4">
        <f t="shared" si="13"/>
        <v>0</v>
      </c>
      <c r="K175" s="2"/>
      <c r="L175" s="2"/>
      <c r="M175" s="2"/>
      <c r="N175" s="2">
        <f t="shared" si="14"/>
        <v>0</v>
      </c>
      <c r="O175" s="2"/>
      <c r="P175" s="2"/>
      <c r="Q175" s="2"/>
      <c r="R175" s="2"/>
      <c r="S175" s="7"/>
      <c r="X175" s="3">
        <f t="shared" si="15"/>
        <v>0</v>
      </c>
      <c r="Z175" s="8"/>
      <c r="AB175" s="4"/>
      <c r="AC175" s="5"/>
      <c r="AK175" s="4">
        <f t="shared" si="18"/>
        <v>0</v>
      </c>
      <c r="AM175" s="22"/>
      <c r="AN175" s="30" t="str">
        <f>"&lt;tr class='mmt"&amp;IF(E175="活動"," ev",IF(E175="限定"," ltd",""))&amp;IF(H175=""," groupless'","'")&amp;"&gt;&lt;td headers='icon'&gt;&lt;a href='https://www.alchemistcodedb.com/jp/card/"&amp;SUBSTITUTE(SUBSTITUTE(LOWER(A175),"_","-"),".png","")&amp;"'&gt;&lt;img src='resources/"&amp;A175&amp;"' title='"&amp;C175&amp;"' /&gt;&lt;/a&gt;&lt;/td&gt;&lt;td headers='name'&gt;"&amp;C175&amp;"&lt;/td&gt;&lt;td headers='rank'&gt;"&amp;D175&amp;"&lt;/td&gt;&lt;td headers='remark'&gt;"&amp;IF(E175="活動","&lt;span class='event'&gt;活動&lt;/span&gt;",IF(E175="限定","&lt;span class='limited'&gt;限定&lt;/span&gt;",""))&amp;"&lt;/td&gt;&lt;td headers='origin'&gt;&lt;span class='originName'&gt;"&amp;SUBSTITUTE(G175,CHAR(10),"&lt;br /&gt;")&amp;"&lt;/span&gt;&lt;img class='originLogo' src='resources/ui/"&amp;VLOOKUP(G175,List!F:H,2,FALSE)&amp;"'title='"&amp;SUBSTITUTE(G175,CHAR(10)," ")&amp;"' /&gt;&lt;/td&gt;&lt;td headers='group'&gt;"&amp;IF(H175="","","&lt;span class='groupName'&gt;"&amp;SUBSTITUTE(H175,CHAR(10)," ")&amp;IF(I175="","","&lt;br /&gt;"&amp;SUBSTITUTE(I175,CHAR(10)," "))&amp;"&lt;/span&gt;&lt;img class='groupLogo' src='resources/ui/"&amp;VLOOKUP(H175,List!K:L,2,FALSE)&amp;"' title='"&amp;SUBSTITUTE(H175,CHAR(10)," ")&amp;"' /&gt;")&amp;IF(I175="","","&lt;img class='groupLogo' src='resources/ui/"&amp;VLOOKUP(I175,List!K:L,2,FALSE)&amp;"' title='"&amp;SUBSTITUTE(I175,CHAR(10)," ")&amp;"' /&gt;")&amp;"&lt;/td&gt;&lt;td headers='score' id='"&amp;AP175&amp;"'&gt;"&amp;J175&amp;"&lt;/td&gt;&lt;td headers='HP'&gt;"&amp;K175&amp;"&lt;/td&gt;&lt;td headers='patk'&gt;"&amp;L175&amp;"&lt;/td&gt;&lt;td headers='matk'&gt;"&amp;M175&amp;"&lt;/td&gt;&lt;td headers='pdef'&gt;"&amp;O175&amp;"&lt;/td&gt;&lt;td headers='mdef'&gt;"&amp;P175&amp;"&lt;/td&gt;&lt;td headers='dex'&gt;"&amp;Q175&amp;"&lt;/td&gt;&lt;td headers='agi'&gt;"&amp;R175&amp;"&lt;/td&gt;&lt;td headers='luck'&gt;"&amp;S175&amp;"&lt;/td&gt;&lt;td headers='aType'&gt;"&amp;T175&amp;IF(V175="","","&lt;br /&gt;"&amp;V175)&amp; "&lt;/td&gt;&lt;td headers='a.bonus'&gt;"&amp;U175&amp;IF(W175="","","&lt;br /&gt;"&amp;W175)&amp;"&lt;/td&gt;&lt;td headers='special'&gt;"&amp;Y175&amp;IF(AA175="","","&lt;br /&gt;"&amp;AA175)&amp;"&lt;/td&gt;&lt;td headers='sp.bonus'&gt;"&amp;Z175&amp;IF(AB175="","","&lt;br /&gt;"&amp;AB175)&amp;"&lt;/td&gt;&lt;td headers='others'&gt;"&amp;AC175&amp;"&lt;/td&gt;&lt;td headers='sinA'&gt;"&amp;AD175&amp;"&lt;/td&gt;&lt;td headers='sinB'&gt;"&amp;AE175&amp;"&lt;/td&gt;&lt;td headers='sinC'&gt;"&amp;AF175&amp;"&lt;/td&gt;&lt;td headers='sinD'&gt;"&amp;AG175&amp;"&lt;/td&gt;&lt;td headers='sinE'&gt;"&amp;AH175&amp;"&lt;/td&gt;&lt;td headers='sinF'&gt;"&amp;AI175&amp;"&lt;/td&gt;&lt;td headers='sinG'&gt;"&amp;AJ175&amp;"&lt;/td&gt;&lt;/tr&gt;"</f>
        <v>&lt;tr class='mmt ltd groupless'&gt;&lt;td headers='icon'&gt;&lt;a href='https://www.alchemistcodedb.com/jp/card/ts-other-bianca-01'&gt;&lt;img src='resources/TS_OTHER_BIANCA_01.png' title='白き光、黒き影' /&gt;&lt;/a&gt;&lt;/td&gt;&lt;td headers='name'&gt;白き光、黒き影&lt;/td&gt;&lt;td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headers='group'&gt;&lt;/td&gt;&lt;td headers='score' id='m173'&gt;0&lt;/td&gt;&lt;td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75" s="30" t="str">
        <f t="shared" si="16"/>
        <v>document.getElementById('m173').innerHTML = (b0*0);</v>
      </c>
      <c r="AP175" s="34" t="str">
        <f t="shared" si="17"/>
        <v>m173</v>
      </c>
      <c r="AQ175" s="6" t="str">
        <f>IF(T175="","",VLOOKUP(T175,List!N$2:O$7,2,FALSE)&amp;"*"&amp;U175&amp;IF(V175="","","+"&amp;VLOOKUP(V175,List!N$2:O$7,2,FALSE)&amp;"*"&amp;W175&amp;"-"&amp;VLOOKUP(T175,List!N$2:O$7,2,FALSE)&amp;"*"&amp;VLOOKUP(V175,List!N$2:O$7,2,FALSE)&amp;"*"&amp;MIN(U175,W175)))&amp;IF(Y175="","",IF(T175="","","+")&amp;VLOOKUP(Y175,List!P$2:Q$14,2,FALSE)&amp;"*"&amp;Z175&amp;IF(AA175="","","+"&amp;VLOOKUP(AA175,List!P$2:Q$13,2,FALSE)))</f>
        <v/>
      </c>
    </row>
    <row r="176" spans="1:43" s="3" customFormat="1" ht="37.200000000000003" customHeight="1" x14ac:dyDescent="0.3">
      <c r="A176" s="3" t="s">
        <v>530</v>
      </c>
      <c r="C176" s="6" t="s">
        <v>533</v>
      </c>
      <c r="D176" s="3">
        <v>5</v>
      </c>
      <c r="E176" s="3" t="s">
        <v>39</v>
      </c>
      <c r="F176" s="6"/>
      <c r="G176" s="14" t="s">
        <v>36</v>
      </c>
      <c r="H176" s="8" t="s">
        <v>174</v>
      </c>
      <c r="I176" s="8"/>
      <c r="J176" s="4">
        <f t="shared" si="13"/>
        <v>50</v>
      </c>
      <c r="K176" s="2">
        <v>60</v>
      </c>
      <c r="L176" s="2">
        <v>20</v>
      </c>
      <c r="M176" s="2">
        <v>20</v>
      </c>
      <c r="N176" s="2">
        <f t="shared" si="14"/>
        <v>20</v>
      </c>
      <c r="O176" s="2"/>
      <c r="P176" s="2"/>
      <c r="Q176" s="2"/>
      <c r="R176" s="2"/>
      <c r="S176" s="7"/>
      <c r="X176" s="3">
        <f t="shared" si="15"/>
        <v>0</v>
      </c>
      <c r="Z176" s="8"/>
      <c r="AB176" s="4"/>
      <c r="AC176" s="5"/>
      <c r="AI176" s="3">
        <v>30</v>
      </c>
      <c r="AJ176" s="3">
        <v>30</v>
      </c>
      <c r="AK176" s="4">
        <f t="shared" si="18"/>
        <v>30</v>
      </c>
      <c r="AM176" s="22"/>
      <c r="AN176" s="30" t="str">
        <f>"&lt;tr class='mmt"&amp;IF(E176="活動"," ev",IF(E176="限定"," ltd",""))&amp;IF(H176=""," groupless'","'")&amp;"&gt;&lt;td headers='icon'&gt;&lt;a href='https://www.alchemistcodedb.com/jp/card/"&amp;SUBSTITUTE(SUBSTITUTE(LOWER(A176),"_","-"),".png","")&amp;"'&gt;&lt;img src='resources/"&amp;A176&amp;"' title='"&amp;C176&amp;"' /&gt;&lt;/a&gt;&lt;/td&gt;&lt;td headers='name'&gt;"&amp;C176&amp;"&lt;/td&gt;&lt;td headers='rank'&gt;"&amp;D176&amp;"&lt;/td&gt;&lt;td headers='remark'&gt;"&amp;IF(E176="活動","&lt;span class='event'&gt;活動&lt;/span&gt;",IF(E176="限定","&lt;span class='limited'&gt;限定&lt;/span&gt;",""))&amp;"&lt;/td&gt;&lt;td headers='origin'&gt;&lt;span class='originName'&gt;"&amp;SUBSTITUTE(G176,CHAR(10),"&lt;br /&gt;")&amp;"&lt;/span&gt;&lt;img class='originLogo' src='resources/ui/"&amp;VLOOKUP(G176,List!F:H,2,FALSE)&amp;"'title='"&amp;SUBSTITUTE(G176,CHAR(10)," ")&amp;"' /&gt;&lt;/td&gt;&lt;td headers='group'&gt;"&amp;IF(H176="","","&lt;span class='groupName'&gt;"&amp;SUBSTITUTE(H176,CHAR(10)," ")&amp;IF(I176="","","&lt;br /&gt;"&amp;SUBSTITUTE(I176,CHAR(10)," "))&amp;"&lt;/span&gt;&lt;img class='groupLogo' src='resources/ui/"&amp;VLOOKUP(H176,List!K:L,2,FALSE)&amp;"' title='"&amp;SUBSTITUTE(H176,CHAR(10)," ")&amp;"' /&gt;")&amp;IF(I176="","","&lt;img class='groupLogo' src='resources/ui/"&amp;VLOOKUP(I176,List!K:L,2,FALSE)&amp;"' title='"&amp;SUBSTITUTE(I176,CHAR(10)," ")&amp;"' /&gt;")&amp;"&lt;/td&gt;&lt;td headers='score' id='"&amp;AP176&amp;"'&gt;"&amp;J176&amp;"&lt;/td&gt;&lt;td headers='HP'&gt;"&amp;K176&amp;"&lt;/td&gt;&lt;td headers='patk'&gt;"&amp;L176&amp;"&lt;/td&gt;&lt;td headers='matk'&gt;"&amp;M176&amp;"&lt;/td&gt;&lt;td headers='pdef'&gt;"&amp;O176&amp;"&lt;/td&gt;&lt;td headers='mdef'&gt;"&amp;P176&amp;"&lt;/td&gt;&lt;td headers='dex'&gt;"&amp;Q176&amp;"&lt;/td&gt;&lt;td headers='agi'&gt;"&amp;R176&amp;"&lt;/td&gt;&lt;td headers='luck'&gt;"&amp;S176&amp;"&lt;/td&gt;&lt;td headers='aType'&gt;"&amp;T176&amp;IF(V176="","","&lt;br /&gt;"&amp;V176)&amp; "&lt;/td&gt;&lt;td headers='a.bonus'&gt;"&amp;U176&amp;IF(W176="","","&lt;br /&gt;"&amp;W176)&amp;"&lt;/td&gt;&lt;td headers='special'&gt;"&amp;Y176&amp;IF(AA176="","","&lt;br /&gt;"&amp;AA176)&amp;"&lt;/td&gt;&lt;td headers='sp.bonus'&gt;"&amp;Z176&amp;IF(AB176="","","&lt;br /&gt;"&amp;AB176)&amp;"&lt;/td&gt;&lt;td headers='others'&gt;"&amp;AC176&amp;"&lt;/td&gt;&lt;td headers='sinA'&gt;"&amp;AD176&amp;"&lt;/td&gt;&lt;td headers='sinB'&gt;"&amp;AE176&amp;"&lt;/td&gt;&lt;td headers='sinC'&gt;"&amp;AF176&amp;"&lt;/td&gt;&lt;td headers='sinD'&gt;"&amp;AG176&amp;"&lt;/td&gt;&lt;td headers='sinE'&gt;"&amp;AH176&amp;"&lt;/td&gt;&lt;td headers='sinF'&gt;"&amp;AI176&amp;"&lt;/td&gt;&lt;td headers='sinG'&gt;"&amp;AJ176&amp;"&lt;/td&gt;&lt;/tr&gt;"</f>
        <v>&lt;tr class='mmt ltd'&gt;&lt;td headers='icon'&gt;&lt;a href='https://www.alchemistcodedb.com/jp/card/ts-other-nero-01'&gt;&lt;img src='resources/TS_OTHER_NERO_01.png' title='黒という記憶' /&gt;&lt;/a&gt;&lt;/td&gt;&lt;td headers='name'&gt;黒という記憶&lt;/td&gt;&lt;td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class='groupName'&gt;十戒衆&lt;/span&gt;&lt;img class='groupLogo' src='resources/ui/subgroup_jikkaisyu.png' title='十戒衆' /&gt;&lt;/td&gt;&lt;td headers='score' id='m174'&gt;50&lt;/td&gt;&lt;td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O176" s="30" t="str">
        <f t="shared" si="16"/>
        <v>document.getElementById('m174').innerHTML = (b0*20+b1*20+b2*20) + (s0*30+s6*30+s7*30);</v>
      </c>
      <c r="AP176" s="34" t="str">
        <f t="shared" si="17"/>
        <v>m174</v>
      </c>
      <c r="AQ176" s="6" t="str">
        <f>IF(T176="","",VLOOKUP(T176,List!N$2:O$7,2,FALSE)&amp;"*"&amp;U176&amp;IF(V176="","","+"&amp;VLOOKUP(V176,List!N$2:O$7,2,FALSE)&amp;"*"&amp;W176&amp;"-"&amp;VLOOKUP(T176,List!N$2:O$7,2,FALSE)&amp;"*"&amp;VLOOKUP(V176,List!N$2:O$7,2,FALSE)&amp;"*"&amp;MIN(U176,W176)))&amp;IF(Y176="","",IF(T176="","","+")&amp;VLOOKUP(Y176,List!P$2:Q$14,2,FALSE)&amp;"*"&amp;Z176&amp;IF(AA176="","","+"&amp;VLOOKUP(AA176,List!P$2:Q$13,2,FALSE)))</f>
        <v/>
      </c>
    </row>
    <row r="177" spans="1:43" s="3" customFormat="1" ht="37.200000000000003" customHeight="1" x14ac:dyDescent="0.3">
      <c r="A177" s="3" t="s">
        <v>244</v>
      </c>
      <c r="C177" s="6" t="s">
        <v>245</v>
      </c>
      <c r="D177" s="3">
        <v>4</v>
      </c>
      <c r="F177" s="6"/>
      <c r="G177" s="14" t="s">
        <v>36</v>
      </c>
      <c r="H177" s="8"/>
      <c r="I177" s="8"/>
      <c r="J177" s="4">
        <f t="shared" si="13"/>
        <v>0</v>
      </c>
      <c r="K177" s="2"/>
      <c r="L177" s="2"/>
      <c r="M177" s="2"/>
      <c r="N177" s="2">
        <f t="shared" si="14"/>
        <v>0</v>
      </c>
      <c r="O177" s="2"/>
      <c r="P177" s="2"/>
      <c r="Q177" s="2"/>
      <c r="R177" s="2"/>
      <c r="S177" s="7"/>
      <c r="X177" s="3">
        <f t="shared" si="15"/>
        <v>0</v>
      </c>
      <c r="Z177" s="8"/>
      <c r="AB177" s="4"/>
      <c r="AC177" s="5"/>
      <c r="AK177" s="4">
        <f t="shared" si="18"/>
        <v>0</v>
      </c>
      <c r="AM177" s="22"/>
      <c r="AN177" s="30" t="str">
        <f>"&lt;tr class='mmt"&amp;IF(E177="活動"," ev",IF(E177="限定"," ltd",""))&amp;IF(H177=""," groupless'","'")&amp;"&gt;&lt;td headers='icon'&gt;&lt;a href='https://www.alchemistcodedb.com/jp/card/"&amp;SUBSTITUTE(SUBSTITUTE(LOWER(A177),"_","-"),".png","")&amp;"'&gt;&lt;img src='resources/"&amp;A177&amp;"' title='"&amp;C177&amp;"' /&gt;&lt;/a&gt;&lt;/td&gt;&lt;td headers='name'&gt;"&amp;C177&amp;"&lt;/td&gt;&lt;td headers='rank'&gt;"&amp;D177&amp;"&lt;/td&gt;&lt;td headers='remark'&gt;"&amp;IF(E177="活動","&lt;span class='event'&gt;活動&lt;/span&gt;",IF(E177="限定","&lt;span class='limited'&gt;限定&lt;/span&gt;",""))&amp;"&lt;/td&gt;&lt;td headers='origin'&gt;&lt;span class='originName'&gt;"&amp;SUBSTITUTE(G177,CHAR(10),"&lt;br /&gt;")&amp;"&lt;/span&gt;&lt;img class='originLogo' src='resources/ui/"&amp;VLOOKUP(G177,List!F:H,2,FALSE)&amp;"'title='"&amp;SUBSTITUTE(G177,CHAR(10)," ")&amp;"' /&gt;&lt;/td&gt;&lt;td headers='group'&gt;"&amp;IF(H177="","","&lt;span class='groupName'&gt;"&amp;SUBSTITUTE(H177,CHAR(10)," ")&amp;IF(I177="","","&lt;br /&gt;"&amp;SUBSTITUTE(I177,CHAR(10)," "))&amp;"&lt;/span&gt;&lt;img class='groupLogo' src='resources/ui/"&amp;VLOOKUP(H177,List!K:L,2,FALSE)&amp;"' title='"&amp;SUBSTITUTE(H177,CHAR(10)," ")&amp;"' /&gt;")&amp;IF(I177="","","&lt;img class='groupLogo' src='resources/ui/"&amp;VLOOKUP(I177,List!K:L,2,FALSE)&amp;"' title='"&amp;SUBSTITUTE(I177,CHAR(10)," ")&amp;"' /&gt;")&amp;"&lt;/td&gt;&lt;td headers='score' id='"&amp;AP177&amp;"'&gt;"&amp;J177&amp;"&lt;/td&gt;&lt;td headers='HP'&gt;"&amp;K177&amp;"&lt;/td&gt;&lt;td headers='patk'&gt;"&amp;L177&amp;"&lt;/td&gt;&lt;td headers='matk'&gt;"&amp;M177&amp;"&lt;/td&gt;&lt;td headers='pdef'&gt;"&amp;O177&amp;"&lt;/td&gt;&lt;td headers='mdef'&gt;"&amp;P177&amp;"&lt;/td&gt;&lt;td headers='dex'&gt;"&amp;Q177&amp;"&lt;/td&gt;&lt;td headers='agi'&gt;"&amp;R177&amp;"&lt;/td&gt;&lt;td headers='luck'&gt;"&amp;S177&amp;"&lt;/td&gt;&lt;td headers='aType'&gt;"&amp;T177&amp;IF(V177="","","&lt;br /&gt;"&amp;V177)&amp; "&lt;/td&gt;&lt;td headers='a.bonus'&gt;"&amp;U177&amp;IF(W177="","","&lt;br /&gt;"&amp;W177)&amp;"&lt;/td&gt;&lt;td headers='special'&gt;"&amp;Y177&amp;IF(AA177="","","&lt;br /&gt;"&amp;AA177)&amp;"&lt;/td&gt;&lt;td headers='sp.bonus'&gt;"&amp;Z177&amp;IF(AB177="","","&lt;br /&gt;"&amp;AB177)&amp;"&lt;/td&gt;&lt;td headers='others'&gt;"&amp;AC177&amp;"&lt;/td&gt;&lt;td headers='sinA'&gt;"&amp;AD177&amp;"&lt;/td&gt;&lt;td headers='sinB'&gt;"&amp;AE177&amp;"&lt;/td&gt;&lt;td headers='sinC'&gt;"&amp;AF177&amp;"&lt;/td&gt;&lt;td headers='sinD'&gt;"&amp;AG177&amp;"&lt;/td&gt;&lt;td headers='sinE'&gt;"&amp;AH177&amp;"&lt;/td&gt;&lt;td headers='sinF'&gt;"&amp;AI177&amp;"&lt;/td&gt;&lt;td headers='sinG'&gt;"&amp;AJ177&amp;"&lt;/td&gt;&lt;/tr&gt;"</f>
        <v>&lt;tr class='mmt groupless'&gt;&lt;td headers='icon'&gt;&lt;a href='https://www.alchemistcodedb.com/jp/card/ts-other-waginao-01'&gt;&lt;img src='resources/TS_OTHER_WAGINAO_01.png' title='隔たりを破る純心' /&gt;&lt;/a&gt;&lt;/td&gt;&lt;td headers='name'&gt;隔たりを破る純心&lt;/td&gt;&lt;td headers='rank'&gt;4&lt;/td&gt;&lt;td headers='remark'&gt;&lt;/td&gt;&lt;td headers='origin'&gt;&lt;span class='originName'&gt;その他&lt;br /&gt;Other&lt;/span&gt;&lt;img class='originLogo' src='resources/ui/IT_TB_BIRTH_ETC.png'title='その他 Other' /&gt;&lt;/td&gt;&lt;td headers='group'&gt;&lt;/td&gt;&lt;td headers='score' id='m175'&gt;0&lt;/td&gt;&lt;td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77" s="30" t="str">
        <f t="shared" si="16"/>
        <v>document.getElementById('m175').innerHTML = (b0*0);</v>
      </c>
      <c r="AP177" s="34" t="str">
        <f t="shared" si="17"/>
        <v>m175</v>
      </c>
      <c r="AQ177" s="6" t="str">
        <f>IF(T177="","",VLOOKUP(T177,List!N$2:O$7,2,FALSE)&amp;"*"&amp;U177&amp;IF(V177="","","+"&amp;VLOOKUP(V177,List!N$2:O$7,2,FALSE)&amp;"*"&amp;W177&amp;"-"&amp;VLOOKUP(T177,List!N$2:O$7,2,FALSE)&amp;"*"&amp;VLOOKUP(V177,List!N$2:O$7,2,FALSE)&amp;"*"&amp;MIN(U177,W177)))&amp;IF(Y177="","",IF(T177="","","+")&amp;VLOOKUP(Y177,List!P$2:Q$14,2,FALSE)&amp;"*"&amp;Z177&amp;IF(AA177="","","+"&amp;VLOOKUP(AA177,List!P$2:Q$13,2,FALSE)))</f>
        <v/>
      </c>
    </row>
    <row r="178" spans="1:43" s="3" customFormat="1" ht="37.200000000000003" customHeight="1" x14ac:dyDescent="0.3">
      <c r="A178" s="3" t="s">
        <v>246</v>
      </c>
      <c r="C178" s="6" t="s">
        <v>247</v>
      </c>
      <c r="D178" s="3">
        <v>5</v>
      </c>
      <c r="E178" s="3" t="s">
        <v>39</v>
      </c>
      <c r="F178" s="6"/>
      <c r="G178" s="14" t="s">
        <v>36</v>
      </c>
      <c r="H178" s="8" t="s">
        <v>248</v>
      </c>
      <c r="I178" s="8"/>
      <c r="J178" s="4">
        <f t="shared" si="13"/>
        <v>90</v>
      </c>
      <c r="K178" s="2">
        <v>30</v>
      </c>
      <c r="L178" s="2">
        <v>20</v>
      </c>
      <c r="M178" s="2"/>
      <c r="N178" s="2">
        <f t="shared" si="14"/>
        <v>20</v>
      </c>
      <c r="O178" s="2"/>
      <c r="P178" s="2"/>
      <c r="Q178" s="2"/>
      <c r="R178" s="2"/>
      <c r="S178" s="7"/>
      <c r="X178" s="3">
        <f t="shared" si="15"/>
        <v>0</v>
      </c>
      <c r="Y178" s="3" t="s">
        <v>24</v>
      </c>
      <c r="Z178" s="8">
        <v>50</v>
      </c>
      <c r="AB178" s="4"/>
      <c r="AC178" s="5"/>
      <c r="AD178" s="3">
        <v>20</v>
      </c>
      <c r="AE178" s="3">
        <v>20</v>
      </c>
      <c r="AI178" s="3">
        <v>20</v>
      </c>
      <c r="AK178" s="4">
        <f t="shared" si="18"/>
        <v>20</v>
      </c>
      <c r="AM178" s="22"/>
      <c r="AN178" s="30" t="str">
        <f>"&lt;tr class='mmt"&amp;IF(E178="活動"," ev",IF(E178="限定"," ltd",""))&amp;IF(H178=""," groupless'","'")&amp;"&gt;&lt;td headers='icon'&gt;&lt;a href='https://www.alchemistcodedb.com/jp/card/"&amp;SUBSTITUTE(SUBSTITUTE(LOWER(A178),"_","-"),".png","")&amp;"'&gt;&lt;img src='resources/"&amp;A178&amp;"' title='"&amp;C178&amp;"' /&gt;&lt;/a&gt;&lt;/td&gt;&lt;td headers='name'&gt;"&amp;C178&amp;"&lt;/td&gt;&lt;td headers='rank'&gt;"&amp;D178&amp;"&lt;/td&gt;&lt;td headers='remark'&gt;"&amp;IF(E178="活動","&lt;span class='event'&gt;活動&lt;/span&gt;",IF(E178="限定","&lt;span class='limited'&gt;限定&lt;/span&gt;",""))&amp;"&lt;/td&gt;&lt;td headers='origin'&gt;&lt;span class='originName'&gt;"&amp;SUBSTITUTE(G178,CHAR(10),"&lt;br /&gt;")&amp;"&lt;/span&gt;&lt;img class='originLogo' src='resources/ui/"&amp;VLOOKUP(G178,List!F:H,2,FALSE)&amp;"'title='"&amp;SUBSTITUTE(G178,CHAR(10)," ")&amp;"' /&gt;&lt;/td&gt;&lt;td headers='group'&gt;"&amp;IF(H178="","","&lt;span class='groupName'&gt;"&amp;SUBSTITUTE(H178,CHAR(10)," ")&amp;IF(I178="","","&lt;br /&gt;"&amp;SUBSTITUTE(I178,CHAR(10)," "))&amp;"&lt;/span&gt;&lt;img class='groupLogo' src='resources/ui/"&amp;VLOOKUP(H178,List!K:L,2,FALSE)&amp;"' title='"&amp;SUBSTITUTE(H178,CHAR(10)," ")&amp;"' /&gt;")&amp;IF(I178="","","&lt;img class='groupLogo' src='resources/ui/"&amp;VLOOKUP(I178,List!K:L,2,FALSE)&amp;"' title='"&amp;SUBSTITUTE(I178,CHAR(10)," ")&amp;"' /&gt;")&amp;"&lt;/td&gt;&lt;td headers='score' id='"&amp;AP178&amp;"'&gt;"&amp;J178&amp;"&lt;/td&gt;&lt;td headers='HP'&gt;"&amp;K178&amp;"&lt;/td&gt;&lt;td headers='patk'&gt;"&amp;L178&amp;"&lt;/td&gt;&lt;td headers='matk'&gt;"&amp;M178&amp;"&lt;/td&gt;&lt;td headers='pdef'&gt;"&amp;O178&amp;"&lt;/td&gt;&lt;td headers='mdef'&gt;"&amp;P178&amp;"&lt;/td&gt;&lt;td headers='dex'&gt;"&amp;Q178&amp;"&lt;/td&gt;&lt;td headers='agi'&gt;"&amp;R178&amp;"&lt;/td&gt;&lt;td headers='luck'&gt;"&amp;S178&amp;"&lt;/td&gt;&lt;td headers='aType'&gt;"&amp;T178&amp;IF(V178="","","&lt;br /&gt;"&amp;V178)&amp; "&lt;/td&gt;&lt;td headers='a.bonus'&gt;"&amp;U178&amp;IF(W178="","","&lt;br /&gt;"&amp;W178)&amp;"&lt;/td&gt;&lt;td headers='special'&gt;"&amp;Y178&amp;IF(AA178="","","&lt;br /&gt;"&amp;AA178)&amp;"&lt;/td&gt;&lt;td headers='sp.bonus'&gt;"&amp;Z178&amp;IF(AB178="","","&lt;br /&gt;"&amp;AB178)&amp;"&lt;/td&gt;&lt;td headers='others'&gt;"&amp;AC178&amp;"&lt;/td&gt;&lt;td headers='sinA'&gt;"&amp;AD178&amp;"&lt;/td&gt;&lt;td headers='sinB'&gt;"&amp;AE178&amp;"&lt;/td&gt;&lt;td headers='sinC'&gt;"&amp;AF178&amp;"&lt;/td&gt;&lt;td headers='sinD'&gt;"&amp;AG178&amp;"&lt;/td&gt;&lt;td headers='sinE'&gt;"&amp;AH178&amp;"&lt;/td&gt;&lt;td headers='sinF'&gt;"&amp;AI178&amp;"&lt;/td&gt;&lt;td headers='sinG'&gt;"&amp;AJ178&amp;"&lt;/td&gt;&lt;/tr&gt;"</f>
        <v>&lt;tr class='mmt ltd'&gt;&lt;td headers='icon'&gt;&lt;a href='https://www.alchemistcodedb.com/jp/card/ts-pok-01'&gt;&lt;img src='resources/TS_POK_01.png' title='理を破る者たちの休息' /&gt;&lt;/a&gt;&lt;/td&gt;&lt;td headers='name'&gt;理を破る者たちの休息&lt;/td&gt;&lt;td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class='groupName'&gt;FgG&lt;/span&gt;&lt;img class='groupLogo' src='resources/ui/group_FgG.png' title='FgG' /&gt;&lt;/td&gt;&lt;td headers='score' id='m176'&gt;90&lt;/td&gt;&lt;td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headers='special'&gt;異族&lt;/td&gt;&lt;td headers='sp.bonus'&gt;50&lt;/td&gt;&lt;td headers='others'&gt;&lt;/td&gt;&lt;td headers='sinA'&gt;20&lt;/td&gt;&lt;td headers='sinB'&gt;20&lt;/td&gt;&lt;td headers='sinC'&gt;&lt;/td&gt;&lt;td headers='sinD'&gt;&lt;/td&gt;&lt;td headers='sinE'&gt;&lt;/td&gt;&lt;td headers='sinF'&gt;20&lt;/td&gt;&lt;td headers='sinG'&gt;&lt;/td&gt;&lt;/tr&gt;</v>
      </c>
      <c r="AO178" s="30" t="str">
        <f t="shared" si="16"/>
        <v>document.getElementById('m176').innerHTML = (b0*20+b1*20) + (s0*20+s1*20+s2*20+s6*20)+ (ex15*50);</v>
      </c>
      <c r="AP178" s="34" t="str">
        <f t="shared" si="17"/>
        <v>m176</v>
      </c>
      <c r="AQ178" s="6" t="str">
        <f>IF(T178="","",VLOOKUP(T178,List!N$2:O$7,2,FALSE)&amp;"*"&amp;U178&amp;IF(V178="","","+"&amp;VLOOKUP(V178,List!N$2:O$7,2,FALSE)&amp;"*"&amp;W178&amp;"-"&amp;VLOOKUP(T178,List!N$2:O$7,2,FALSE)&amp;"*"&amp;VLOOKUP(V178,List!N$2:O$7,2,FALSE)&amp;"*"&amp;MIN(U178,W178)))&amp;IF(Y178="","",IF(T178="","","+")&amp;VLOOKUP(Y178,List!P$2:Q$14,2,FALSE)&amp;"*"&amp;Z178&amp;IF(AA178="","","+"&amp;VLOOKUP(AA178,List!P$2:Q$13,2,FALSE)))</f>
        <v>ex15*50</v>
      </c>
    </row>
    <row r="179" spans="1:43" s="3" customFormat="1" ht="37.200000000000003" customHeight="1" x14ac:dyDescent="0.3">
      <c r="A179" s="3" t="s">
        <v>702</v>
      </c>
      <c r="C179" s="6" t="s">
        <v>704</v>
      </c>
      <c r="D179" s="3">
        <v>5</v>
      </c>
      <c r="E179" s="3" t="s">
        <v>39</v>
      </c>
      <c r="F179" s="6"/>
      <c r="G179" s="14" t="s">
        <v>36</v>
      </c>
      <c r="H179" s="8" t="s">
        <v>248</v>
      </c>
      <c r="I179" s="8"/>
      <c r="J179" s="4">
        <f t="shared" si="13"/>
        <v>50</v>
      </c>
      <c r="K179" s="2">
        <v>40</v>
      </c>
      <c r="L179" s="2"/>
      <c r="M179" s="2"/>
      <c r="N179" s="2">
        <f t="shared" si="14"/>
        <v>0</v>
      </c>
      <c r="O179" s="2"/>
      <c r="P179" s="2"/>
      <c r="Q179" s="2"/>
      <c r="R179" s="2"/>
      <c r="S179" s="7"/>
      <c r="T179" s="3" t="s">
        <v>14</v>
      </c>
      <c r="U179" s="3">
        <v>20</v>
      </c>
      <c r="V179" s="3" t="s">
        <v>15</v>
      </c>
      <c r="W179" s="3">
        <v>20</v>
      </c>
      <c r="X179" s="3">
        <f t="shared" si="15"/>
        <v>20</v>
      </c>
      <c r="Z179" s="8"/>
      <c r="AB179" s="4"/>
      <c r="AC179" s="5" t="s">
        <v>623</v>
      </c>
      <c r="AI179" s="3">
        <v>30</v>
      </c>
      <c r="AJ179" s="3">
        <v>30</v>
      </c>
      <c r="AK179" s="4">
        <f t="shared" si="18"/>
        <v>30</v>
      </c>
      <c r="AM179" s="22"/>
      <c r="AN179" s="30" t="str">
        <f>"&lt;tr class='mmt"&amp;IF(E179="活動"," ev",IF(E179="限定"," ltd",""))&amp;IF(H179=""," groupless'","'")&amp;"&gt;&lt;td headers='icon'&gt;&lt;a href='https://www.alchemistcodedb.com/jp/card/"&amp;SUBSTITUTE(SUBSTITUTE(LOWER(A179),"_","-"),".png","")&amp;"'&gt;&lt;img src='resources/"&amp;A179&amp;"' title='"&amp;C179&amp;"' /&gt;&lt;/a&gt;&lt;/td&gt;&lt;td headers='name'&gt;"&amp;C179&amp;"&lt;/td&gt;&lt;td headers='rank'&gt;"&amp;D179&amp;"&lt;/td&gt;&lt;td headers='remark'&gt;"&amp;IF(E179="活動","&lt;span class='event'&gt;活動&lt;/span&gt;",IF(E179="限定","&lt;span class='limited'&gt;限定&lt;/span&gt;",""))&amp;"&lt;/td&gt;&lt;td headers='origin'&gt;&lt;span class='originName'&gt;"&amp;SUBSTITUTE(G179,CHAR(10),"&lt;br /&gt;")&amp;"&lt;/span&gt;&lt;img class='originLogo' src='resources/ui/"&amp;VLOOKUP(G179,List!F:H,2,FALSE)&amp;"'title='"&amp;SUBSTITUTE(G179,CHAR(10)," ")&amp;"' /&gt;&lt;/td&gt;&lt;td headers='group'&gt;"&amp;IF(H179="","","&lt;span class='groupName'&gt;"&amp;SUBSTITUTE(H179,CHAR(10)," ")&amp;IF(I179="","","&lt;br /&gt;"&amp;SUBSTITUTE(I179,CHAR(10)," "))&amp;"&lt;/span&gt;&lt;img class='groupLogo' src='resources/ui/"&amp;VLOOKUP(H179,List!K:L,2,FALSE)&amp;"' title='"&amp;SUBSTITUTE(H179,CHAR(10)," ")&amp;"' /&gt;")&amp;IF(I179="","","&lt;img class='groupLogo' src='resources/ui/"&amp;VLOOKUP(I179,List!K:L,2,FALSE)&amp;"' title='"&amp;SUBSTITUTE(I179,CHAR(10)," ")&amp;"' /&gt;")&amp;"&lt;/td&gt;&lt;td headers='score' id='"&amp;AP179&amp;"'&gt;"&amp;J179&amp;"&lt;/td&gt;&lt;td headers='HP'&gt;"&amp;K179&amp;"&lt;/td&gt;&lt;td headers='patk'&gt;"&amp;L179&amp;"&lt;/td&gt;&lt;td headers='matk'&gt;"&amp;M179&amp;"&lt;/td&gt;&lt;td headers='pdef'&gt;"&amp;O179&amp;"&lt;/td&gt;&lt;td headers='mdef'&gt;"&amp;P179&amp;"&lt;/td&gt;&lt;td headers='dex'&gt;"&amp;Q179&amp;"&lt;/td&gt;&lt;td headers='agi'&gt;"&amp;R179&amp;"&lt;/td&gt;&lt;td headers='luck'&gt;"&amp;S179&amp;"&lt;/td&gt;&lt;td headers='aType'&gt;"&amp;T179&amp;IF(V179="","","&lt;br /&gt;"&amp;V179)&amp; "&lt;/td&gt;&lt;td headers='a.bonus'&gt;"&amp;U179&amp;IF(W179="","","&lt;br /&gt;"&amp;W179)&amp;"&lt;/td&gt;&lt;td headers='special'&gt;"&amp;Y179&amp;IF(AA179="","","&lt;br /&gt;"&amp;AA179)&amp;"&lt;/td&gt;&lt;td headers='sp.bonus'&gt;"&amp;Z179&amp;IF(AB179="","","&lt;br /&gt;"&amp;AB179)&amp;"&lt;/td&gt;&lt;td headers='others'&gt;"&amp;AC179&amp;"&lt;/td&gt;&lt;td headers='sinA'&gt;"&amp;AD179&amp;"&lt;/td&gt;&lt;td headers='sinB'&gt;"&amp;AE179&amp;"&lt;/td&gt;&lt;td headers='sinC'&gt;"&amp;AF179&amp;"&lt;/td&gt;&lt;td headers='sinD'&gt;"&amp;AG179&amp;"&lt;/td&gt;&lt;td headers='sinE'&gt;"&amp;AH179&amp;"&lt;/td&gt;&lt;td headers='sinF'&gt;"&amp;AI179&amp;"&lt;/td&gt;&lt;td headers='sinG'&gt;"&amp;AJ179&amp;"&lt;/td&gt;&lt;/tr&gt;"</f>
        <v>&lt;tr class='mmt ltd'&gt;&lt;td headers='icon'&gt;&lt;a href='https://www.alchemistcodedb.com/jp/card/ts-pok-ancient-01'&gt;&lt;img src='resources/TS_POK_ANCIENT_01.png' title='知恵の導き、希望の光' /&gt;&lt;/a&gt;&lt;/td&gt;&lt;td headers='name'&gt;知恵の導き、希望の光&lt;/td&gt;&lt;td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class='groupName'&gt;FgG&lt;/span&gt;&lt;img class='groupLogo' src='resources/ui/group_FgG.png' title='FgG' /&gt;&lt;/td&gt;&lt;td headers='score' id='m177'&gt;50&lt;/td&gt;&lt;td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headers='aType'&gt;斬撃&lt;br /&gt;刺突&lt;/td&gt;&lt;td headers='a.bonus'&gt;20&lt;br /&gt;20&lt;/td&gt;&lt;td headers='special'&gt;&lt;/td&gt;&lt;td headers='sp.bonus'&gt;&lt;/td&gt;&lt;td headers='others'&gt;MP上限+20%&lt;/td&gt;&lt;td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O179" s="30" t="str">
        <f t="shared" si="16"/>
        <v>document.getElementById('m177').innerHTML = (b0*0) + (s0*30+s6*30+s7*30)+ (ex01*20+ex02*20-ex01*ex02*20);</v>
      </c>
      <c r="AP179" s="34" t="str">
        <f t="shared" si="17"/>
        <v>m177</v>
      </c>
      <c r="AQ179" s="6" t="str">
        <f>IF(T179="","",VLOOKUP(T179,List!N$2:O$7,2,FALSE)&amp;"*"&amp;U179&amp;IF(V179="","","+"&amp;VLOOKUP(V179,List!N$2:O$7,2,FALSE)&amp;"*"&amp;W179&amp;"-"&amp;VLOOKUP(T179,List!N$2:O$7,2,FALSE)&amp;"*"&amp;VLOOKUP(V179,List!N$2:O$7,2,FALSE)&amp;"*"&amp;MIN(U179,W179)))&amp;IF(Y179="","",IF(T179="","","+")&amp;VLOOKUP(Y179,List!P$2:Q$14,2,FALSE)&amp;"*"&amp;Z179&amp;IF(AA179="","","+"&amp;VLOOKUP(AA179,List!P$2:Q$13,2,FALSE)))</f>
        <v>ex01*20+ex02*20-ex01*ex02*20</v>
      </c>
    </row>
    <row r="180" spans="1:43" s="3" customFormat="1" ht="37.200000000000003" customHeight="1" x14ac:dyDescent="0.3">
      <c r="A180" s="3" t="s">
        <v>249</v>
      </c>
      <c r="C180" s="6" t="s">
        <v>250</v>
      </c>
      <c r="D180" s="3">
        <v>5</v>
      </c>
      <c r="E180" s="3" t="s">
        <v>35</v>
      </c>
      <c r="F180" s="6"/>
      <c r="G180" s="14" t="s">
        <v>36</v>
      </c>
      <c r="H180" s="8" t="s">
        <v>248</v>
      </c>
      <c r="I180" s="8"/>
      <c r="J180" s="4">
        <f t="shared" si="13"/>
        <v>50</v>
      </c>
      <c r="K180" s="2">
        <v>30</v>
      </c>
      <c r="L180" s="2">
        <v>30</v>
      </c>
      <c r="M180" s="2"/>
      <c r="N180" s="2">
        <f t="shared" si="14"/>
        <v>30</v>
      </c>
      <c r="O180" s="2"/>
      <c r="P180" s="2"/>
      <c r="Q180" s="2"/>
      <c r="R180" s="2"/>
      <c r="S180" s="7"/>
      <c r="X180" s="3">
        <f t="shared" si="15"/>
        <v>0</v>
      </c>
      <c r="Z180" s="8"/>
      <c r="AB180" s="4"/>
      <c r="AC180" s="5"/>
      <c r="AH180" s="3">
        <v>10</v>
      </c>
      <c r="AJ180" s="3">
        <v>20</v>
      </c>
      <c r="AK180" s="4">
        <f t="shared" si="18"/>
        <v>20</v>
      </c>
      <c r="AM180" s="22"/>
      <c r="AN180" s="30" t="str">
        <f>"&lt;tr class='mmt"&amp;IF(E180="活動"," ev",IF(E180="限定"," ltd",""))&amp;IF(H180=""," groupless'","'")&amp;"&gt;&lt;td headers='icon'&gt;&lt;a href='https://www.alchemistcodedb.com/jp/card/"&amp;SUBSTITUTE(SUBSTITUTE(LOWER(A180),"_","-"),".png","")&amp;"'&gt;&lt;img src='resources/"&amp;A180&amp;"' title='"&amp;C180&amp;"' /&gt;&lt;/a&gt;&lt;/td&gt;&lt;td headers='name'&gt;"&amp;C180&amp;"&lt;/td&gt;&lt;td headers='rank'&gt;"&amp;D180&amp;"&lt;/td&gt;&lt;td headers='remark'&gt;"&amp;IF(E180="活動","&lt;span class='event'&gt;活動&lt;/span&gt;",IF(E180="限定","&lt;span class='limited'&gt;限定&lt;/span&gt;",""))&amp;"&lt;/td&gt;&lt;td headers='origin'&gt;&lt;span class='originName'&gt;"&amp;SUBSTITUTE(G180,CHAR(10),"&lt;br /&gt;")&amp;"&lt;/span&gt;&lt;img class='originLogo' src='resources/ui/"&amp;VLOOKUP(G180,List!F:H,2,FALSE)&amp;"'title='"&amp;SUBSTITUTE(G180,CHAR(10)," ")&amp;"' /&gt;&lt;/td&gt;&lt;td headers='group'&gt;"&amp;IF(H180="","","&lt;span class='groupName'&gt;"&amp;SUBSTITUTE(H180,CHAR(10)," ")&amp;IF(I180="","","&lt;br /&gt;"&amp;SUBSTITUTE(I180,CHAR(10)," "))&amp;"&lt;/span&gt;&lt;img class='groupLogo' src='resources/ui/"&amp;VLOOKUP(H180,List!K:L,2,FALSE)&amp;"' title='"&amp;SUBSTITUTE(H180,CHAR(10)," ")&amp;"' /&gt;")&amp;IF(I180="","","&lt;img class='groupLogo' src='resources/ui/"&amp;VLOOKUP(I180,List!K:L,2,FALSE)&amp;"' title='"&amp;SUBSTITUTE(I180,CHAR(10)," ")&amp;"' /&gt;")&amp;"&lt;/td&gt;&lt;td headers='score' id='"&amp;AP180&amp;"'&gt;"&amp;J180&amp;"&lt;/td&gt;&lt;td headers='HP'&gt;"&amp;K180&amp;"&lt;/td&gt;&lt;td headers='patk'&gt;"&amp;L180&amp;"&lt;/td&gt;&lt;td headers='matk'&gt;"&amp;M180&amp;"&lt;/td&gt;&lt;td headers='pdef'&gt;"&amp;O180&amp;"&lt;/td&gt;&lt;td headers='mdef'&gt;"&amp;P180&amp;"&lt;/td&gt;&lt;td headers='dex'&gt;"&amp;Q180&amp;"&lt;/td&gt;&lt;td headers='agi'&gt;"&amp;R180&amp;"&lt;/td&gt;&lt;td headers='luck'&gt;"&amp;S180&amp;"&lt;/td&gt;&lt;td headers='aType'&gt;"&amp;T180&amp;IF(V180="","","&lt;br /&gt;"&amp;V180)&amp; "&lt;/td&gt;&lt;td headers='a.bonus'&gt;"&amp;U180&amp;IF(W180="","","&lt;br /&gt;"&amp;W180)&amp;"&lt;/td&gt;&lt;td headers='special'&gt;"&amp;Y180&amp;IF(AA180="","","&lt;br /&gt;"&amp;AA180)&amp;"&lt;/td&gt;&lt;td headers='sp.bonus'&gt;"&amp;Z180&amp;IF(AB180="","","&lt;br /&gt;"&amp;AB180)&amp;"&lt;/td&gt;&lt;td headers='others'&gt;"&amp;AC180&amp;"&lt;/td&gt;&lt;td headers='sinA'&gt;"&amp;AD180&amp;"&lt;/td&gt;&lt;td headers='sinB'&gt;"&amp;AE180&amp;"&lt;/td&gt;&lt;td headers='sinC'&gt;"&amp;AF180&amp;"&lt;/td&gt;&lt;td headers='sinD'&gt;"&amp;AG180&amp;"&lt;/td&gt;&lt;td headers='sinE'&gt;"&amp;AH180&amp;"&lt;/td&gt;&lt;td headers='sinF'&gt;"&amp;AI180&amp;"&lt;/td&gt;&lt;td headers='sinG'&gt;"&amp;AJ180&amp;"&lt;/td&gt;&lt;/tr&gt;"</f>
        <v>&lt;tr class='mmt ev'&gt;&lt;td headers='icon'&gt;&lt;a href='https://www.alchemistcodedb.com/jp/card/ts-pok-arumasu-01'&gt;&lt;img src='resources/TS_POK_ARUMASU_01.png' title='決して折れない不屈の剣' /&gt;&lt;/a&gt;&lt;/td&gt;&lt;td headers='name'&gt;決して折れない不屈の剣&lt;/td&gt;&lt;td headers='rank'&gt;5&lt;/td&gt;&lt;td headers='remark'&gt;&lt;span class='event'&gt;活動&lt;/span&gt;&lt;/td&gt;&lt;td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class='groupName'&gt;FgG&lt;/span&gt;&lt;img class='groupLogo' src='resources/ui/group_FgG.png' title='FgG' /&gt;&lt;/td&gt;&lt;td headers='score' id='m178'&gt;50&lt;/td&gt;&lt;td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headers='sinE'&gt;10&lt;/td&gt;&lt;td headers='sinF'&gt;&lt;/td&gt;&lt;td headers='sinG'&gt;20&lt;/td&gt;&lt;/tr&gt;</v>
      </c>
      <c r="AO180" s="30" t="str">
        <f t="shared" si="16"/>
        <v>document.getElementById('m178').innerHTML = (b0*30+b1*30) + (s0*20+s5*10+s7*20);</v>
      </c>
      <c r="AP180" s="34" t="str">
        <f t="shared" si="17"/>
        <v>m178</v>
      </c>
      <c r="AQ180" s="6" t="str">
        <f>IF(T180="","",VLOOKUP(T180,List!N$2:O$7,2,FALSE)&amp;"*"&amp;U180&amp;IF(V180="","","+"&amp;VLOOKUP(V180,List!N$2:O$7,2,FALSE)&amp;"*"&amp;W180&amp;"-"&amp;VLOOKUP(T180,List!N$2:O$7,2,FALSE)&amp;"*"&amp;VLOOKUP(V180,List!N$2:O$7,2,FALSE)&amp;"*"&amp;MIN(U180,W180)))&amp;IF(Y180="","",IF(T180="","","+")&amp;VLOOKUP(Y180,List!P$2:Q$14,2,FALSE)&amp;"*"&amp;Z180&amp;IF(AA180="","","+"&amp;VLOOKUP(AA180,List!P$2:Q$13,2,FALSE)))</f>
        <v/>
      </c>
    </row>
    <row r="181" spans="1:43" s="3" customFormat="1" ht="37.200000000000003" customHeight="1" x14ac:dyDescent="0.3">
      <c r="A181" s="3" t="s">
        <v>590</v>
      </c>
      <c r="C181" s="6" t="s">
        <v>591</v>
      </c>
      <c r="D181" s="3">
        <v>5</v>
      </c>
      <c r="E181" s="3" t="s">
        <v>39</v>
      </c>
      <c r="F181" s="6"/>
      <c r="G181" s="14" t="s">
        <v>36</v>
      </c>
      <c r="H181" s="8" t="s">
        <v>248</v>
      </c>
      <c r="I181" s="8"/>
      <c r="J181" s="4">
        <f t="shared" si="13"/>
        <v>50</v>
      </c>
      <c r="K181" s="2">
        <v>40</v>
      </c>
      <c r="L181" s="2">
        <v>20</v>
      </c>
      <c r="M181" s="2">
        <v>20</v>
      </c>
      <c r="N181" s="2">
        <f t="shared" si="14"/>
        <v>20</v>
      </c>
      <c r="O181" s="2"/>
      <c r="P181" s="2"/>
      <c r="Q181" s="2"/>
      <c r="R181" s="2"/>
      <c r="S181" s="7"/>
      <c r="X181" s="3">
        <f t="shared" si="15"/>
        <v>0</v>
      </c>
      <c r="Z181" s="8"/>
      <c r="AB181" s="4"/>
      <c r="AC181" s="5" t="s">
        <v>480</v>
      </c>
      <c r="AF181" s="3">
        <v>30</v>
      </c>
      <c r="AH181" s="3">
        <v>30</v>
      </c>
      <c r="AK181" s="4">
        <f t="shared" si="18"/>
        <v>30</v>
      </c>
      <c r="AM181" s="22"/>
      <c r="AN181" s="30" t="str">
        <f>"&lt;tr class='mmt"&amp;IF(E181="活動"," ev",IF(E181="限定"," ltd",""))&amp;IF(H181=""," groupless'","'")&amp;"&gt;&lt;td headers='icon'&gt;&lt;a href='https://www.alchemistcodedb.com/jp/card/"&amp;SUBSTITUTE(SUBSTITUTE(LOWER(A181),"_","-"),".png","")&amp;"'&gt;&lt;img src='resources/"&amp;A181&amp;"' title='"&amp;C181&amp;"' /&gt;&lt;/a&gt;&lt;/td&gt;&lt;td headers='name'&gt;"&amp;C181&amp;"&lt;/td&gt;&lt;td headers='rank'&gt;"&amp;D181&amp;"&lt;/td&gt;&lt;td headers='remark'&gt;"&amp;IF(E181="活動","&lt;span class='event'&gt;活動&lt;/span&gt;",IF(E181="限定","&lt;span class='limited'&gt;限定&lt;/span&gt;",""))&amp;"&lt;/td&gt;&lt;td headers='origin'&gt;&lt;span class='originName'&gt;"&amp;SUBSTITUTE(G181,CHAR(10),"&lt;br /&gt;")&amp;"&lt;/span&gt;&lt;img class='originLogo' src='resources/ui/"&amp;VLOOKUP(G181,List!F:H,2,FALSE)&amp;"'title='"&amp;SUBSTITUTE(G181,CHAR(10)," ")&amp;"' /&gt;&lt;/td&gt;&lt;td headers='group'&gt;"&amp;IF(H181="","","&lt;span class='groupName'&gt;"&amp;SUBSTITUTE(H181,CHAR(10)," ")&amp;IF(I181="","","&lt;br /&gt;"&amp;SUBSTITUTE(I181,CHAR(10)," "))&amp;"&lt;/span&gt;&lt;img class='groupLogo' src='resources/ui/"&amp;VLOOKUP(H181,List!K:L,2,FALSE)&amp;"' title='"&amp;SUBSTITUTE(H181,CHAR(10)," ")&amp;"' /&gt;")&amp;IF(I181="","","&lt;img class='groupLogo' src='resources/ui/"&amp;VLOOKUP(I181,List!K:L,2,FALSE)&amp;"' title='"&amp;SUBSTITUTE(I181,CHAR(10)," ")&amp;"' /&gt;")&amp;"&lt;/td&gt;&lt;td headers='score' id='"&amp;AP181&amp;"'&gt;"&amp;J181&amp;"&lt;/td&gt;&lt;td headers='HP'&gt;"&amp;K181&amp;"&lt;/td&gt;&lt;td headers='patk'&gt;"&amp;L181&amp;"&lt;/td&gt;&lt;td headers='matk'&gt;"&amp;M181&amp;"&lt;/td&gt;&lt;td headers='pdef'&gt;"&amp;O181&amp;"&lt;/td&gt;&lt;td headers='mdef'&gt;"&amp;P181&amp;"&lt;/td&gt;&lt;td headers='dex'&gt;"&amp;Q181&amp;"&lt;/td&gt;&lt;td headers='agi'&gt;"&amp;R181&amp;"&lt;/td&gt;&lt;td headers='luck'&gt;"&amp;S181&amp;"&lt;/td&gt;&lt;td headers='aType'&gt;"&amp;T181&amp;IF(V181="","","&lt;br /&gt;"&amp;V181)&amp; "&lt;/td&gt;&lt;td headers='a.bonus'&gt;"&amp;U181&amp;IF(W181="","","&lt;br /&gt;"&amp;W181)&amp;"&lt;/td&gt;&lt;td headers='special'&gt;"&amp;Y181&amp;IF(AA181="","","&lt;br /&gt;"&amp;AA181)&amp;"&lt;/td&gt;&lt;td headers='sp.bonus'&gt;"&amp;Z181&amp;IF(AB181="","","&lt;br /&gt;"&amp;AB181)&amp;"&lt;/td&gt;&lt;td headers='others'&gt;"&amp;AC181&amp;"&lt;/td&gt;&lt;td headers='sinA'&gt;"&amp;AD181&amp;"&lt;/td&gt;&lt;td headers='sinB'&gt;"&amp;AE181&amp;"&lt;/td&gt;&lt;td headers='sinC'&gt;"&amp;AF181&amp;"&lt;/td&gt;&lt;td headers='sinD'&gt;"&amp;AG181&amp;"&lt;/td&gt;&lt;td headers='sinE'&gt;"&amp;AH181&amp;"&lt;/td&gt;&lt;td headers='sinF'&gt;"&amp;AI181&amp;"&lt;/td&gt;&lt;td headers='sinG'&gt;"&amp;AJ181&amp;"&lt;/td&gt;&lt;/tr&gt;"</f>
        <v>&lt;tr class='mmt ltd'&gt;&lt;td headers='icon'&gt;&lt;a href='https://www.alchemistcodedb.com/jp/card/ts-pok-black-01'&gt;&lt;img src='resources/TS_POK_BLACK_01.png' title='粛清の黒き刃' /&gt;&lt;/a&gt;&lt;/td&gt;&lt;td headers='name'&gt;粛清の黒き刃&lt;/td&gt;&lt;td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class='groupName'&gt;FgG&lt;/span&gt;&lt;img class='groupLogo' src='resources/ui/group_FgG.png' title='FgG' /&gt;&lt;/td&gt;&lt;td headers='score' id='m179'&gt;50&lt;/td&gt;&lt;td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headers='others'&gt;暴擊率+20&lt;/td&gt;&lt;td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O181" s="30" t="str">
        <f t="shared" si="16"/>
        <v>document.getElementById('m179').innerHTML = (b0*20+b1*20+b2*20) + (s0*30+s3*30+s5*30);</v>
      </c>
      <c r="AP181" s="34" t="str">
        <f t="shared" si="17"/>
        <v>m179</v>
      </c>
      <c r="AQ181" s="6" t="str">
        <f>IF(T181="","",VLOOKUP(T181,List!N$2:O$7,2,FALSE)&amp;"*"&amp;U181&amp;IF(V181="","","+"&amp;VLOOKUP(V181,List!N$2:O$7,2,FALSE)&amp;"*"&amp;W181&amp;"-"&amp;VLOOKUP(T181,List!N$2:O$7,2,FALSE)&amp;"*"&amp;VLOOKUP(V181,List!N$2:O$7,2,FALSE)&amp;"*"&amp;MIN(U181,W181)))&amp;IF(Y181="","",IF(T181="","","+")&amp;VLOOKUP(Y181,List!P$2:Q$14,2,FALSE)&amp;"*"&amp;Z181&amp;IF(AA181="","","+"&amp;VLOOKUP(AA181,List!P$2:Q$13,2,FALSE)))</f>
        <v/>
      </c>
    </row>
    <row r="182" spans="1:43" s="3" customFormat="1" ht="37.200000000000003" customHeight="1" x14ac:dyDescent="0.3">
      <c r="A182" s="3" t="s">
        <v>501</v>
      </c>
      <c r="C182" s="6" t="s">
        <v>502</v>
      </c>
      <c r="D182" s="3">
        <v>5</v>
      </c>
      <c r="E182" s="3" t="s">
        <v>39</v>
      </c>
      <c r="F182" s="6"/>
      <c r="G182" s="14" t="s">
        <v>36</v>
      </c>
      <c r="H182" s="8" t="s">
        <v>248</v>
      </c>
      <c r="I182" s="8"/>
      <c r="J182" s="4">
        <f t="shared" si="13"/>
        <v>90</v>
      </c>
      <c r="K182" s="2"/>
      <c r="L182" s="2">
        <v>60</v>
      </c>
      <c r="M182" s="2"/>
      <c r="N182" s="2">
        <f t="shared" si="14"/>
        <v>60</v>
      </c>
      <c r="O182" s="2"/>
      <c r="P182" s="2"/>
      <c r="Q182" s="2"/>
      <c r="R182" s="2"/>
      <c r="S182" s="7"/>
      <c r="X182" s="3">
        <f t="shared" si="15"/>
        <v>0</v>
      </c>
      <c r="Z182" s="8"/>
      <c r="AB182" s="4"/>
      <c r="AC182" s="5" t="s">
        <v>503</v>
      </c>
      <c r="AD182" s="3">
        <v>30</v>
      </c>
      <c r="AI182" s="3">
        <v>30</v>
      </c>
      <c r="AK182" s="4">
        <f t="shared" si="18"/>
        <v>30</v>
      </c>
      <c r="AM182" s="22"/>
      <c r="AN182" s="30" t="str">
        <f>"&lt;tr class='mmt"&amp;IF(E182="活動"," ev",IF(E182="限定"," ltd",""))&amp;IF(H182=""," groupless'","'")&amp;"&gt;&lt;td headers='icon'&gt;&lt;a href='https://www.alchemistcodedb.com/jp/card/"&amp;SUBSTITUTE(SUBSTITUTE(LOWER(A182),"_","-"),".png","")&amp;"'&gt;&lt;img src='resources/"&amp;A182&amp;"' title='"&amp;C182&amp;"' /&gt;&lt;/a&gt;&lt;/td&gt;&lt;td headers='name'&gt;"&amp;C182&amp;"&lt;/td&gt;&lt;td headers='rank'&gt;"&amp;D182&amp;"&lt;/td&gt;&lt;td headers='remark'&gt;"&amp;IF(E182="活動","&lt;span class='event'&gt;活動&lt;/span&gt;",IF(E182="限定","&lt;span class='limited'&gt;限定&lt;/span&gt;",""))&amp;"&lt;/td&gt;&lt;td headers='origin'&gt;&lt;span class='originName'&gt;"&amp;SUBSTITUTE(G182,CHAR(10),"&lt;br /&gt;")&amp;"&lt;/span&gt;&lt;img class='originLogo' src='resources/ui/"&amp;VLOOKUP(G182,List!F:H,2,FALSE)&amp;"'title='"&amp;SUBSTITUTE(G182,CHAR(10)," ")&amp;"' /&gt;&lt;/td&gt;&lt;td headers='group'&gt;"&amp;IF(H182="","","&lt;span class='groupName'&gt;"&amp;SUBSTITUTE(H182,CHAR(10)," ")&amp;IF(I182="","","&lt;br /&gt;"&amp;SUBSTITUTE(I182,CHAR(10)," "))&amp;"&lt;/span&gt;&lt;img class='groupLogo' src='resources/ui/"&amp;VLOOKUP(H182,List!K:L,2,FALSE)&amp;"' title='"&amp;SUBSTITUTE(H182,CHAR(10)," ")&amp;"' /&gt;")&amp;IF(I182="","","&lt;img class='groupLogo' src='resources/ui/"&amp;VLOOKUP(I182,List!K:L,2,FALSE)&amp;"' title='"&amp;SUBSTITUTE(I182,CHAR(10)," ")&amp;"' /&gt;")&amp;"&lt;/td&gt;&lt;td headers='score' id='"&amp;AP182&amp;"'&gt;"&amp;J182&amp;"&lt;/td&gt;&lt;td headers='HP'&gt;"&amp;K182&amp;"&lt;/td&gt;&lt;td headers='patk'&gt;"&amp;L182&amp;"&lt;/td&gt;&lt;td headers='matk'&gt;"&amp;M182&amp;"&lt;/td&gt;&lt;td headers='pdef'&gt;"&amp;O182&amp;"&lt;/td&gt;&lt;td headers='mdef'&gt;"&amp;P182&amp;"&lt;/td&gt;&lt;td headers='dex'&gt;"&amp;Q182&amp;"&lt;/td&gt;&lt;td headers='agi'&gt;"&amp;R182&amp;"&lt;/td&gt;&lt;td headers='luck'&gt;"&amp;S182&amp;"&lt;/td&gt;&lt;td headers='aType'&gt;"&amp;T182&amp;IF(V182="","","&lt;br /&gt;"&amp;V182)&amp; "&lt;/td&gt;&lt;td headers='a.bonus'&gt;"&amp;U182&amp;IF(W182="","","&lt;br /&gt;"&amp;W182)&amp;"&lt;/td&gt;&lt;td headers='special'&gt;"&amp;Y182&amp;IF(AA182="","","&lt;br /&gt;"&amp;AA182)&amp;"&lt;/td&gt;&lt;td headers='sp.bonus'&gt;"&amp;Z182&amp;IF(AB182="","","&lt;br /&gt;"&amp;AB182)&amp;"&lt;/td&gt;&lt;td headers='others'&gt;"&amp;AC182&amp;"&lt;/td&gt;&lt;td headers='sinA'&gt;"&amp;AD182&amp;"&lt;/td&gt;&lt;td headers='sinB'&gt;"&amp;AE182&amp;"&lt;/td&gt;&lt;td headers='sinC'&gt;"&amp;AF182&amp;"&lt;/td&gt;&lt;td headers='sinD'&gt;"&amp;AG182&amp;"&lt;/td&gt;&lt;td headers='sinE'&gt;"&amp;AH182&amp;"&lt;/td&gt;&lt;td headers='sinF'&gt;"&amp;AI182&amp;"&lt;/td&gt;&lt;td headers='sinG'&gt;"&amp;AJ182&amp;"&lt;/td&gt;&lt;/tr&gt;"</f>
        <v>&lt;tr class='mmt ltd'&gt;&lt;td headers='icon'&gt;&lt;a href='https://www.alchemistcodedb.com/jp/card/ts-pok-cassius-01'&gt;&lt;img src='resources/TS_POK_CASSIUS_01.png' title='円環の瞳' /&gt;&lt;/a&gt;&lt;/td&gt;&lt;td headers='name'&gt;円環の瞳&lt;/td&gt;&lt;td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class='groupName'&gt;FgG&lt;/span&gt;&lt;img class='groupLogo' src='resources/ui/group_FgG.png' title='FgG' /&gt;&lt;/td&gt;&lt;td headers='score' id='m180'&gt;90&lt;/td&gt;&lt;td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headers='others'&gt;暴擊率+20, 
命中率+10&lt;/td&gt;&lt;td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O182" s="30" t="str">
        <f t="shared" si="16"/>
        <v>document.getElementById('m180').innerHTML = (b0*60+b1*60) + (s0*30+s1*30+s6*30);</v>
      </c>
      <c r="AP182" s="34" t="str">
        <f t="shared" si="17"/>
        <v>m180</v>
      </c>
      <c r="AQ182" s="6" t="str">
        <f>IF(T182="","",VLOOKUP(T182,List!N$2:O$7,2,FALSE)&amp;"*"&amp;U182&amp;IF(V182="","","+"&amp;VLOOKUP(V182,List!N$2:O$7,2,FALSE)&amp;"*"&amp;W182&amp;"-"&amp;VLOOKUP(T182,List!N$2:O$7,2,FALSE)&amp;"*"&amp;VLOOKUP(V182,List!N$2:O$7,2,FALSE)&amp;"*"&amp;MIN(U182,W182)))&amp;IF(Y182="","",IF(T182="","","+")&amp;VLOOKUP(Y182,List!P$2:Q$14,2,FALSE)&amp;"*"&amp;Z182&amp;IF(AA182="","","+"&amp;VLOOKUP(AA182,List!P$2:Q$13,2,FALSE)))</f>
        <v/>
      </c>
    </row>
    <row r="183" spans="1:43" s="3" customFormat="1" ht="37.200000000000003" customHeight="1" x14ac:dyDescent="0.3">
      <c r="A183" s="3" t="s">
        <v>251</v>
      </c>
      <c r="C183" s="6" t="s">
        <v>252</v>
      </c>
      <c r="D183" s="3">
        <v>5</v>
      </c>
      <c r="E183" s="3" t="s">
        <v>39</v>
      </c>
      <c r="F183" s="6"/>
      <c r="G183" s="14" t="s">
        <v>36</v>
      </c>
      <c r="H183" s="8" t="s">
        <v>248</v>
      </c>
      <c r="I183" s="8"/>
      <c r="J183" s="4">
        <f t="shared" si="13"/>
        <v>60</v>
      </c>
      <c r="K183" s="2">
        <v>40</v>
      </c>
      <c r="L183" s="2">
        <v>30</v>
      </c>
      <c r="M183" s="2"/>
      <c r="N183" s="2">
        <f t="shared" si="14"/>
        <v>30</v>
      </c>
      <c r="O183" s="2"/>
      <c r="P183" s="2"/>
      <c r="Q183" s="2">
        <v>20</v>
      </c>
      <c r="R183" s="2">
        <v>10</v>
      </c>
      <c r="S183" s="7"/>
      <c r="X183" s="3">
        <f t="shared" si="15"/>
        <v>0</v>
      </c>
      <c r="Z183" s="8"/>
      <c r="AB183" s="4"/>
      <c r="AC183" s="5"/>
      <c r="AF183" s="3">
        <v>30</v>
      </c>
      <c r="AI183" s="3">
        <v>30</v>
      </c>
      <c r="AK183" s="4">
        <f t="shared" si="18"/>
        <v>30</v>
      </c>
      <c r="AM183" s="22"/>
      <c r="AN183" s="30" t="str">
        <f>"&lt;tr class='mmt"&amp;IF(E183="活動"," ev",IF(E183="限定"," ltd",""))&amp;IF(H183=""," groupless'","'")&amp;"&gt;&lt;td headers='icon'&gt;&lt;a href='https://www.alchemistcodedb.com/jp/card/"&amp;SUBSTITUTE(SUBSTITUTE(LOWER(A183),"_","-"),".png","")&amp;"'&gt;&lt;img src='resources/"&amp;A183&amp;"' title='"&amp;C183&amp;"' /&gt;&lt;/a&gt;&lt;/td&gt;&lt;td headers='name'&gt;"&amp;C183&amp;"&lt;/td&gt;&lt;td headers='rank'&gt;"&amp;D183&amp;"&lt;/td&gt;&lt;td headers='remark'&gt;"&amp;IF(E183="活動","&lt;span class='event'&gt;活動&lt;/span&gt;",IF(E183="限定","&lt;span class='limited'&gt;限定&lt;/span&gt;",""))&amp;"&lt;/td&gt;&lt;td headers='origin'&gt;&lt;span class='originName'&gt;"&amp;SUBSTITUTE(G183,CHAR(10),"&lt;br /&gt;")&amp;"&lt;/span&gt;&lt;img class='originLogo' src='resources/ui/"&amp;VLOOKUP(G183,List!F:H,2,FALSE)&amp;"'title='"&amp;SUBSTITUTE(G183,CHAR(10)," ")&amp;"' /&gt;&lt;/td&gt;&lt;td headers='group'&gt;"&amp;IF(H183="","","&lt;span class='groupName'&gt;"&amp;SUBSTITUTE(H183,CHAR(10)," ")&amp;IF(I183="","","&lt;br /&gt;"&amp;SUBSTITUTE(I183,CHAR(10)," "))&amp;"&lt;/span&gt;&lt;img class='groupLogo' src='resources/ui/"&amp;VLOOKUP(H183,List!K:L,2,FALSE)&amp;"' title='"&amp;SUBSTITUTE(H183,CHAR(10)," ")&amp;"' /&gt;")&amp;IF(I183="","","&lt;img class='groupLogo' src='resources/ui/"&amp;VLOOKUP(I183,List!K:L,2,FALSE)&amp;"' title='"&amp;SUBSTITUTE(I183,CHAR(10)," ")&amp;"' /&gt;")&amp;"&lt;/td&gt;&lt;td headers='score' id='"&amp;AP183&amp;"'&gt;"&amp;J183&amp;"&lt;/td&gt;&lt;td headers='HP'&gt;"&amp;K183&amp;"&lt;/td&gt;&lt;td headers='patk'&gt;"&amp;L183&amp;"&lt;/td&gt;&lt;td headers='matk'&gt;"&amp;M183&amp;"&lt;/td&gt;&lt;td headers='pdef'&gt;"&amp;O183&amp;"&lt;/td&gt;&lt;td headers='mdef'&gt;"&amp;P183&amp;"&lt;/td&gt;&lt;td headers='dex'&gt;"&amp;Q183&amp;"&lt;/td&gt;&lt;td headers='agi'&gt;"&amp;R183&amp;"&lt;/td&gt;&lt;td headers='luck'&gt;"&amp;S183&amp;"&lt;/td&gt;&lt;td headers='aType'&gt;"&amp;T183&amp;IF(V183="","","&lt;br /&gt;"&amp;V183)&amp; "&lt;/td&gt;&lt;td headers='a.bonus'&gt;"&amp;U183&amp;IF(W183="","","&lt;br /&gt;"&amp;W183)&amp;"&lt;/td&gt;&lt;td headers='special'&gt;"&amp;Y183&amp;IF(AA183="","","&lt;br /&gt;"&amp;AA183)&amp;"&lt;/td&gt;&lt;td headers='sp.bonus'&gt;"&amp;Z183&amp;IF(AB183="","","&lt;br /&gt;"&amp;AB183)&amp;"&lt;/td&gt;&lt;td headers='others'&gt;"&amp;AC183&amp;"&lt;/td&gt;&lt;td headers='sinA'&gt;"&amp;AD183&amp;"&lt;/td&gt;&lt;td headers='sinB'&gt;"&amp;AE183&amp;"&lt;/td&gt;&lt;td headers='sinC'&gt;"&amp;AF183&amp;"&lt;/td&gt;&lt;td headers='sinD'&gt;"&amp;AG183&amp;"&lt;/td&gt;&lt;td headers='sinE'&gt;"&amp;AH183&amp;"&lt;/td&gt;&lt;td headers='sinF'&gt;"&amp;AI183&amp;"&lt;/td&gt;&lt;td headers='sinG'&gt;"&amp;AJ183&amp;"&lt;/td&gt;&lt;/tr&gt;"</f>
        <v>&lt;tr class='mmt ltd'&gt;&lt;td headers='icon'&gt;&lt;a href='https://www.alchemistcodedb.com/jp/card/ts-pok-failnaught-01'&gt;&lt;img src='resources/TS_POK_FAILNAUGHT_01.png' title='闇に浮かぶ優しき笑み' /&gt;&lt;/a&gt;&lt;/td&gt;&lt;td headers='name'&gt;闇に浮かぶ優しき笑み&lt;/td&gt;&lt;td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class='groupName'&gt;FgG&lt;/span&gt;&lt;img class='groupLogo' src='resources/ui/group_FgG.png' title='FgG' /&gt;&lt;/td&gt;&lt;td headers='score' id='m181'&gt;60&lt;/td&gt;&lt;td headers='HP'&gt;40&lt;/td&gt;&lt;td headers='patk'&gt;30&lt;/td&gt;&lt;td headers='matk'&gt;&lt;/td&gt;&lt;td headers='pdef'&gt;&lt;/td&gt;&lt;td headers='mdef'&gt;&lt;/td&gt;&lt;td headers='dex'&gt;20&lt;/td&gt;&lt;td headers='agi'&gt;10&lt;/td&gt;&lt;td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O183" s="30" t="str">
        <f t="shared" si="16"/>
        <v>document.getElementById('m181').innerHTML = (b0*30+b1*30) + (s0*30+s3*30+s6*30);</v>
      </c>
      <c r="AP183" s="34" t="str">
        <f t="shared" si="17"/>
        <v>m181</v>
      </c>
      <c r="AQ183" s="6" t="str">
        <f>IF(T183="","",VLOOKUP(T183,List!N$2:O$7,2,FALSE)&amp;"*"&amp;U183&amp;IF(V183="","","+"&amp;VLOOKUP(V183,List!N$2:O$7,2,FALSE)&amp;"*"&amp;W183&amp;"-"&amp;VLOOKUP(T183,List!N$2:O$7,2,FALSE)&amp;"*"&amp;VLOOKUP(V183,List!N$2:O$7,2,FALSE)&amp;"*"&amp;MIN(U183,W183)))&amp;IF(Y183="","",IF(T183="","","+")&amp;VLOOKUP(Y183,List!P$2:Q$14,2,FALSE)&amp;"*"&amp;Z183&amp;IF(AA183="","","+"&amp;VLOOKUP(AA183,List!P$2:Q$13,2,FALSE)))</f>
        <v/>
      </c>
    </row>
    <row r="184" spans="1:43" s="3" customFormat="1" ht="37.200000000000003" customHeight="1" x14ac:dyDescent="0.3">
      <c r="A184" s="3" t="s">
        <v>253</v>
      </c>
      <c r="C184" s="6" t="s">
        <v>254</v>
      </c>
      <c r="D184" s="3">
        <v>5</v>
      </c>
      <c r="E184" s="3" t="s">
        <v>39</v>
      </c>
      <c r="F184" s="6"/>
      <c r="G184" s="14" t="s">
        <v>36</v>
      </c>
      <c r="H184" s="8" t="s">
        <v>248</v>
      </c>
      <c r="I184" s="8"/>
      <c r="J184" s="4">
        <f t="shared" si="13"/>
        <v>110</v>
      </c>
      <c r="K184" s="2">
        <v>20</v>
      </c>
      <c r="L184" s="2">
        <v>50</v>
      </c>
      <c r="M184" s="2"/>
      <c r="N184" s="2">
        <f t="shared" si="14"/>
        <v>50</v>
      </c>
      <c r="O184" s="2"/>
      <c r="P184" s="2"/>
      <c r="Q184" s="2"/>
      <c r="R184" s="2"/>
      <c r="S184" s="7"/>
      <c r="X184" s="3">
        <f t="shared" si="15"/>
        <v>0</v>
      </c>
      <c r="Y184" s="3" t="s">
        <v>24</v>
      </c>
      <c r="Z184" s="8">
        <v>30</v>
      </c>
      <c r="AB184" s="4"/>
      <c r="AC184" s="5"/>
      <c r="AG184" s="3">
        <v>20</v>
      </c>
      <c r="AH184" s="3">
        <v>30</v>
      </c>
      <c r="AJ184" s="3">
        <v>10</v>
      </c>
      <c r="AK184" s="4">
        <f t="shared" si="18"/>
        <v>30</v>
      </c>
      <c r="AM184" s="22"/>
      <c r="AN184" s="30" t="str">
        <f>"&lt;tr class='mmt"&amp;IF(E184="活動"," ev",IF(E184="限定"," ltd",""))&amp;IF(H184=""," groupless'","'")&amp;"&gt;&lt;td headers='icon'&gt;&lt;a href='https://www.alchemistcodedb.com/jp/card/"&amp;SUBSTITUTE(SUBSTITUTE(LOWER(A184),"_","-"),".png","")&amp;"'&gt;&lt;img src='resources/"&amp;A184&amp;"' title='"&amp;C184&amp;"' /&gt;&lt;/a&gt;&lt;/td&gt;&lt;td headers='name'&gt;"&amp;C184&amp;"&lt;/td&gt;&lt;td headers='rank'&gt;"&amp;D184&amp;"&lt;/td&gt;&lt;td headers='remark'&gt;"&amp;IF(E184="活動","&lt;span class='event'&gt;活動&lt;/span&gt;",IF(E184="限定","&lt;span class='limited'&gt;限定&lt;/span&gt;",""))&amp;"&lt;/td&gt;&lt;td headers='origin'&gt;&lt;span class='originName'&gt;"&amp;SUBSTITUTE(G184,CHAR(10),"&lt;br /&gt;")&amp;"&lt;/span&gt;&lt;img class='originLogo' src='resources/ui/"&amp;VLOOKUP(G184,List!F:H,2,FALSE)&amp;"'title='"&amp;SUBSTITUTE(G184,CHAR(10)," ")&amp;"' /&gt;&lt;/td&gt;&lt;td headers='group'&gt;"&amp;IF(H184="","","&lt;span class='groupName'&gt;"&amp;SUBSTITUTE(H184,CHAR(10)," ")&amp;IF(I184="","","&lt;br /&gt;"&amp;SUBSTITUTE(I184,CHAR(10)," "))&amp;"&lt;/span&gt;&lt;img class='groupLogo' src='resources/ui/"&amp;VLOOKUP(H184,List!K:L,2,FALSE)&amp;"' title='"&amp;SUBSTITUTE(H184,CHAR(10)," ")&amp;"' /&gt;")&amp;IF(I184="","","&lt;img class='groupLogo' src='resources/ui/"&amp;VLOOKUP(I184,List!K:L,2,FALSE)&amp;"' title='"&amp;SUBSTITUTE(I184,CHAR(10)," ")&amp;"' /&gt;")&amp;"&lt;/td&gt;&lt;td headers='score' id='"&amp;AP184&amp;"'&gt;"&amp;J184&amp;"&lt;/td&gt;&lt;td headers='HP'&gt;"&amp;K184&amp;"&lt;/td&gt;&lt;td headers='patk'&gt;"&amp;L184&amp;"&lt;/td&gt;&lt;td headers='matk'&gt;"&amp;M184&amp;"&lt;/td&gt;&lt;td headers='pdef'&gt;"&amp;O184&amp;"&lt;/td&gt;&lt;td headers='mdef'&gt;"&amp;P184&amp;"&lt;/td&gt;&lt;td headers='dex'&gt;"&amp;Q184&amp;"&lt;/td&gt;&lt;td headers='agi'&gt;"&amp;R184&amp;"&lt;/td&gt;&lt;td headers='luck'&gt;"&amp;S184&amp;"&lt;/td&gt;&lt;td headers='aType'&gt;"&amp;T184&amp;IF(V184="","","&lt;br /&gt;"&amp;V184)&amp; "&lt;/td&gt;&lt;td headers='a.bonus'&gt;"&amp;U184&amp;IF(W184="","","&lt;br /&gt;"&amp;W184)&amp;"&lt;/td&gt;&lt;td headers='special'&gt;"&amp;Y184&amp;IF(AA184="","","&lt;br /&gt;"&amp;AA184)&amp;"&lt;/td&gt;&lt;td headers='sp.bonus'&gt;"&amp;Z184&amp;IF(AB184="","","&lt;br /&gt;"&amp;AB184)&amp;"&lt;/td&gt;&lt;td headers='others'&gt;"&amp;AC184&amp;"&lt;/td&gt;&lt;td headers='sinA'&gt;"&amp;AD184&amp;"&lt;/td&gt;&lt;td headers='sinB'&gt;"&amp;AE184&amp;"&lt;/td&gt;&lt;td headers='sinC'&gt;"&amp;AF184&amp;"&lt;/td&gt;&lt;td headers='sinD'&gt;"&amp;AG184&amp;"&lt;/td&gt;&lt;td headers='sinE'&gt;"&amp;AH184&amp;"&lt;/td&gt;&lt;td headers='sinF'&gt;"&amp;AI184&amp;"&lt;/td&gt;&lt;td headers='sinG'&gt;"&amp;AJ184&amp;"&lt;/td&gt;&lt;/tr&gt;"</f>
        <v>&lt;tr class='mmt ltd'&gt;&lt;td headers='icon'&gt;&lt;a href='https://www.alchemistcodedb.com/jp/card/ts-pok-masamune-01'&gt;&lt;img src='resources/TS_POK_MASAMUNE_01.png' title='主君に捧げし刃' /&gt;&lt;/a&gt;&lt;/td&gt;&lt;td headers='name'&gt;主君に捧げし刃&lt;/td&gt;&lt;td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class='groupName'&gt;FgG&lt;/span&gt;&lt;img class='groupLogo' src='resources/ui/group_FgG.png' title='FgG' /&gt;&lt;/td&gt;&lt;td headers='score' id='m182'&gt;110&lt;/td&gt;&lt;td headers='HP'&gt;20&lt;/td&gt;&lt;td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headers='special'&gt;異族&lt;/td&gt;&lt;td headers='sp.bonus'&gt;30&lt;/td&gt;&lt;td headers='others'&gt;&lt;/td&gt;&lt;td headers='sinA'&gt;&lt;/td&gt;&lt;td headers='sinB'&gt;&lt;/td&gt;&lt;td headers='sinC'&gt;&lt;/td&gt;&lt;td headers='sinD'&gt;20&lt;/td&gt;&lt;td headers='sinE'&gt;30&lt;/td&gt;&lt;td headers='sinF'&gt;&lt;/td&gt;&lt;td headers='sinG'&gt;10&lt;/td&gt;&lt;/tr&gt;</v>
      </c>
      <c r="AO184" s="30" t="str">
        <f t="shared" si="16"/>
        <v>document.getElementById('m182').innerHTML = (b0*50+b1*50) + (s0*30+s4*20+s5*30+s7*10)+ (ex15*30);</v>
      </c>
      <c r="AP184" s="34" t="str">
        <f t="shared" si="17"/>
        <v>m182</v>
      </c>
      <c r="AQ184" s="6" t="str">
        <f>IF(T184="","",VLOOKUP(T184,List!N$2:O$7,2,FALSE)&amp;"*"&amp;U184&amp;IF(V184="","","+"&amp;VLOOKUP(V184,List!N$2:O$7,2,FALSE)&amp;"*"&amp;W184&amp;"-"&amp;VLOOKUP(T184,List!N$2:O$7,2,FALSE)&amp;"*"&amp;VLOOKUP(V184,List!N$2:O$7,2,FALSE)&amp;"*"&amp;MIN(U184,W184)))&amp;IF(Y184="","",IF(T184="","","+")&amp;VLOOKUP(Y184,List!P$2:Q$14,2,FALSE)&amp;"*"&amp;Z184&amp;IF(AA184="","","+"&amp;VLOOKUP(AA184,List!P$2:Q$13,2,FALSE)))</f>
        <v>ex15*30</v>
      </c>
    </row>
    <row r="185" spans="1:43" s="3" customFormat="1" ht="37.200000000000003" customHeight="1" x14ac:dyDescent="0.3">
      <c r="A185" s="3" t="s">
        <v>786</v>
      </c>
      <c r="C185" s="6" t="s">
        <v>787</v>
      </c>
      <c r="D185" s="3">
        <v>5</v>
      </c>
      <c r="E185" s="3" t="s">
        <v>39</v>
      </c>
      <c r="F185" s="6"/>
      <c r="G185" s="14" t="s">
        <v>36</v>
      </c>
      <c r="H185" s="8" t="s">
        <v>248</v>
      </c>
      <c r="I185" s="8"/>
      <c r="J185" s="4">
        <f t="shared" si="13"/>
        <v>30</v>
      </c>
      <c r="K185" s="2">
        <v>50</v>
      </c>
      <c r="L185" s="2"/>
      <c r="M185" s="2"/>
      <c r="N185" s="2">
        <f t="shared" si="14"/>
        <v>0</v>
      </c>
      <c r="O185" s="2"/>
      <c r="P185" s="2"/>
      <c r="Q185" s="2"/>
      <c r="R185" s="2">
        <v>10</v>
      </c>
      <c r="S185" s="7"/>
      <c r="X185" s="3">
        <f t="shared" si="15"/>
        <v>0</v>
      </c>
      <c r="Z185" s="8"/>
      <c r="AB185" s="4"/>
      <c r="AC185" s="5" t="s">
        <v>788</v>
      </c>
      <c r="AD185" s="3">
        <v>30</v>
      </c>
      <c r="AE185" s="3">
        <v>30</v>
      </c>
      <c r="AK185" s="4">
        <f t="shared" si="18"/>
        <v>30</v>
      </c>
      <c r="AM185" s="22"/>
      <c r="AN185" s="30" t="str">
        <f>"&lt;tr class='mmt"&amp;IF(E185="活動"," ev",IF(E185="限定"," ltd",""))&amp;IF(H185=""," groupless'","'")&amp;"&gt;&lt;td headers='icon'&gt;&lt;a href='https://www.alchemistcodedb.com/jp/card/"&amp;SUBSTITUTE(SUBSTITUTE(LOWER(A185),"_","-"),".png","")&amp;"'&gt;&lt;img src='resources/"&amp;A185&amp;"' title='"&amp;C185&amp;"' /&gt;&lt;/a&gt;&lt;/td&gt;&lt;td headers='name'&gt;"&amp;C185&amp;"&lt;/td&gt;&lt;td headers='rank'&gt;"&amp;D185&amp;"&lt;/td&gt;&lt;td headers='remark'&gt;"&amp;IF(E185="活動","&lt;span class='event'&gt;活動&lt;/span&gt;",IF(E185="限定","&lt;span class='limited'&gt;限定&lt;/span&gt;",""))&amp;"&lt;/td&gt;&lt;td headers='origin'&gt;&lt;span class='originName'&gt;"&amp;SUBSTITUTE(G185,CHAR(10),"&lt;br /&gt;")&amp;"&lt;/span&gt;&lt;img class='originLogo' src='resources/ui/"&amp;VLOOKUP(G185,List!F:H,2,FALSE)&amp;"'title='"&amp;SUBSTITUTE(G185,CHAR(10)," ")&amp;"' /&gt;&lt;/td&gt;&lt;td headers='group'&gt;"&amp;IF(H185="","","&lt;span class='groupName'&gt;"&amp;SUBSTITUTE(H185,CHAR(10)," ")&amp;IF(I185="","","&lt;br /&gt;"&amp;SUBSTITUTE(I185,CHAR(10)," "))&amp;"&lt;/span&gt;&lt;img class='groupLogo' src='resources/ui/"&amp;VLOOKUP(H185,List!K:L,2,FALSE)&amp;"' title='"&amp;SUBSTITUTE(H185,CHAR(10)," ")&amp;"' /&gt;")&amp;IF(I185="","","&lt;img class='groupLogo' src='resources/ui/"&amp;VLOOKUP(I185,List!K:L,2,FALSE)&amp;"' title='"&amp;SUBSTITUTE(I185,CHAR(10)," ")&amp;"' /&gt;")&amp;"&lt;/td&gt;&lt;td headers='score' id='"&amp;AP185&amp;"'&gt;"&amp;J185&amp;"&lt;/td&gt;&lt;td headers='HP'&gt;"&amp;K185&amp;"&lt;/td&gt;&lt;td headers='patk'&gt;"&amp;L185&amp;"&lt;/td&gt;&lt;td headers='matk'&gt;"&amp;M185&amp;"&lt;/td&gt;&lt;td headers='pdef'&gt;"&amp;O185&amp;"&lt;/td&gt;&lt;td headers='mdef'&gt;"&amp;P185&amp;"&lt;/td&gt;&lt;td headers='dex'&gt;"&amp;Q185&amp;"&lt;/td&gt;&lt;td headers='agi'&gt;"&amp;R185&amp;"&lt;/td&gt;&lt;td headers='luck'&gt;"&amp;S185&amp;"&lt;/td&gt;&lt;td headers='aType'&gt;"&amp;T185&amp;IF(V185="","","&lt;br /&gt;"&amp;V185)&amp; "&lt;/td&gt;&lt;td headers='a.bonus'&gt;"&amp;U185&amp;IF(W185="","","&lt;br /&gt;"&amp;W185)&amp;"&lt;/td&gt;&lt;td headers='special'&gt;"&amp;Y185&amp;IF(AA185="","","&lt;br /&gt;"&amp;AA185)&amp;"&lt;/td&gt;&lt;td headers='sp.bonus'&gt;"&amp;Z185&amp;IF(AB185="","","&lt;br /&gt;"&amp;AB185)&amp;"&lt;/td&gt;&lt;td headers='others'&gt;"&amp;AC185&amp;"&lt;/td&gt;&lt;td headers='sinA'&gt;"&amp;AD185&amp;"&lt;/td&gt;&lt;td headers='sinB'&gt;"&amp;AE185&amp;"&lt;/td&gt;&lt;td headers='sinC'&gt;"&amp;AF185&amp;"&lt;/td&gt;&lt;td headers='sinD'&gt;"&amp;AG185&amp;"&lt;/td&gt;&lt;td headers='sinE'&gt;"&amp;AH185&amp;"&lt;/td&gt;&lt;td headers='sinF'&gt;"&amp;AI185&amp;"&lt;/td&gt;&lt;td headers='sinG'&gt;"&amp;AJ185&amp;"&lt;/td&gt;&lt;/tr&gt;"</f>
        <v>&lt;tr class='mmt ltd'&gt;&lt;td headers='icon'&gt;&lt;a href='https://www.alchemistcodedb.com/jp/card/ts-pok-ragnarok-01'&gt;&lt;img src='resources/TS_POK_RAGNAROK_01.png' title='御旗に誓う、白き正義' /&gt;&lt;/a&gt;&lt;/td&gt;&lt;td headers='name'&gt;御旗に誓う、白き正義&lt;/td&gt;&lt;td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class='groupName'&gt;FgG&lt;/span&gt;&lt;img class='groupLogo' src='resources/ui/group_FgG.png' title='FgG' /&gt;&lt;/td&gt;&lt;td headers='score' id='m183'&gt;30&lt;/td&gt;&lt;td headers='HP'&gt;50&lt;/td&gt;&lt;td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headers='aType'&gt;&lt;/td&gt;&lt;td headers='a.bonus'&gt;&lt;/td&gt;&lt;td headers='special'&gt;&lt;/td&gt;&lt;td headers='sp.bonus'&gt;&lt;/td&gt;&lt;td headers='others'&gt;暴擊率+20,
治癒力+20&lt;/td&gt;&lt;td headers='sinA'&gt;30&lt;/td&gt;&lt;td headers='sinB'&gt;30&lt;/td&gt;&lt;td headers='sinC'&gt;&lt;/td&gt;&lt;td headers='sinD'&gt;&lt;/td&gt;&lt;td headers='sinE'&gt;&lt;/td&gt;&lt;td headers='sinF'&gt;&lt;/td&gt;&lt;td headers='sinG'&gt;&lt;/td&gt;&lt;/tr&gt;</v>
      </c>
      <c r="AO185" s="30" t="str">
        <f t="shared" si="16"/>
        <v>document.getElementById('m183').innerHTML = (b0*0) + (s0*30+s1*30+s2*30);</v>
      </c>
      <c r="AP185" s="34" t="str">
        <f t="shared" si="17"/>
        <v>m183</v>
      </c>
      <c r="AQ185" s="6" t="str">
        <f>IF(T185="","",VLOOKUP(T185,List!N$2:O$7,2,FALSE)&amp;"*"&amp;U185&amp;IF(V185="","","+"&amp;VLOOKUP(V185,List!N$2:O$7,2,FALSE)&amp;"*"&amp;W185&amp;"-"&amp;VLOOKUP(T185,List!N$2:O$7,2,FALSE)&amp;"*"&amp;VLOOKUP(V185,List!N$2:O$7,2,FALSE)&amp;"*"&amp;MIN(U185,W185)))&amp;IF(Y185="","",IF(T185="","","+")&amp;VLOOKUP(Y185,List!P$2:Q$14,2,FALSE)&amp;"*"&amp;Z185&amp;IF(AA185="","","+"&amp;VLOOKUP(AA185,List!P$2:Q$13,2,FALSE)))</f>
        <v/>
      </c>
    </row>
    <row r="186" spans="1:43" s="3" customFormat="1" ht="37.200000000000003" customHeight="1" x14ac:dyDescent="0.3">
      <c r="A186" s="3" t="s">
        <v>504</v>
      </c>
      <c r="C186" s="6" t="s">
        <v>507</v>
      </c>
      <c r="D186" s="3">
        <v>5</v>
      </c>
      <c r="E186" s="3" t="s">
        <v>39</v>
      </c>
      <c r="F186" s="6"/>
      <c r="G186" s="14" t="s">
        <v>36</v>
      </c>
      <c r="H186" s="8" t="s">
        <v>248</v>
      </c>
      <c r="I186" s="8"/>
      <c r="J186" s="4">
        <f t="shared" si="13"/>
        <v>30</v>
      </c>
      <c r="K186" s="2">
        <v>70</v>
      </c>
      <c r="L186" s="2"/>
      <c r="M186" s="2"/>
      <c r="N186" s="2">
        <f t="shared" si="14"/>
        <v>0</v>
      </c>
      <c r="O186" s="2"/>
      <c r="P186" s="2"/>
      <c r="Q186" s="2"/>
      <c r="R186" s="2">
        <v>10</v>
      </c>
      <c r="S186" s="7"/>
      <c r="X186" s="3">
        <f t="shared" si="15"/>
        <v>0</v>
      </c>
      <c r="Z186" s="8"/>
      <c r="AB186" s="4"/>
      <c r="AC186" s="5" t="s">
        <v>508</v>
      </c>
      <c r="AH186" s="3">
        <v>30</v>
      </c>
      <c r="AJ186" s="3">
        <v>30</v>
      </c>
      <c r="AK186" s="4">
        <f t="shared" si="18"/>
        <v>30</v>
      </c>
      <c r="AM186" s="22"/>
      <c r="AN186" s="30" t="str">
        <f>"&lt;tr class='mmt"&amp;IF(E186="活動"," ev",IF(E186="限定"," ltd",""))&amp;IF(H186=""," groupless'","'")&amp;"&gt;&lt;td headers='icon'&gt;&lt;a href='https://www.alchemistcodedb.com/jp/card/"&amp;SUBSTITUTE(SUBSTITUTE(LOWER(A186),"_","-"),".png","")&amp;"'&gt;&lt;img src='resources/"&amp;A186&amp;"' title='"&amp;C186&amp;"' /&gt;&lt;/a&gt;&lt;/td&gt;&lt;td headers='name'&gt;"&amp;C186&amp;"&lt;/td&gt;&lt;td headers='rank'&gt;"&amp;D186&amp;"&lt;/td&gt;&lt;td headers='remark'&gt;"&amp;IF(E186="活動","&lt;span class='event'&gt;活動&lt;/span&gt;",IF(E186="限定","&lt;span class='limited'&gt;限定&lt;/span&gt;",""))&amp;"&lt;/td&gt;&lt;td headers='origin'&gt;&lt;span class='originName'&gt;"&amp;SUBSTITUTE(G186,CHAR(10),"&lt;br /&gt;")&amp;"&lt;/span&gt;&lt;img class='originLogo' src='resources/ui/"&amp;VLOOKUP(G186,List!F:H,2,FALSE)&amp;"'title='"&amp;SUBSTITUTE(G186,CHAR(10)," ")&amp;"' /&gt;&lt;/td&gt;&lt;td headers='group'&gt;"&amp;IF(H186="","","&lt;span class='groupName'&gt;"&amp;SUBSTITUTE(H186,CHAR(10)," ")&amp;IF(I186="","","&lt;br /&gt;"&amp;SUBSTITUTE(I186,CHAR(10)," "))&amp;"&lt;/span&gt;&lt;img class='groupLogo' src='resources/ui/"&amp;VLOOKUP(H186,List!K:L,2,FALSE)&amp;"' title='"&amp;SUBSTITUTE(H186,CHAR(10)," ")&amp;"' /&gt;")&amp;IF(I186="","","&lt;img class='groupLogo' src='resources/ui/"&amp;VLOOKUP(I186,List!K:L,2,FALSE)&amp;"' title='"&amp;SUBSTITUTE(I186,CHAR(10)," ")&amp;"' /&gt;")&amp;"&lt;/td&gt;&lt;td headers='score' id='"&amp;AP186&amp;"'&gt;"&amp;J186&amp;"&lt;/td&gt;&lt;td headers='HP'&gt;"&amp;K186&amp;"&lt;/td&gt;&lt;td headers='patk'&gt;"&amp;L186&amp;"&lt;/td&gt;&lt;td headers='matk'&gt;"&amp;M186&amp;"&lt;/td&gt;&lt;td headers='pdef'&gt;"&amp;O186&amp;"&lt;/td&gt;&lt;td headers='mdef'&gt;"&amp;P186&amp;"&lt;/td&gt;&lt;td headers='dex'&gt;"&amp;Q186&amp;"&lt;/td&gt;&lt;td headers='agi'&gt;"&amp;R186&amp;"&lt;/td&gt;&lt;td headers='luck'&gt;"&amp;S186&amp;"&lt;/td&gt;&lt;td headers='aType'&gt;"&amp;T186&amp;IF(V186="","","&lt;br /&gt;"&amp;V186)&amp; "&lt;/td&gt;&lt;td headers='a.bonus'&gt;"&amp;U186&amp;IF(W186="","","&lt;br /&gt;"&amp;W186)&amp;"&lt;/td&gt;&lt;td headers='special'&gt;"&amp;Y186&amp;IF(AA186="","","&lt;br /&gt;"&amp;AA186)&amp;"&lt;/td&gt;&lt;td headers='sp.bonus'&gt;"&amp;Z186&amp;IF(AB186="","","&lt;br /&gt;"&amp;AB186)&amp;"&lt;/td&gt;&lt;td headers='others'&gt;"&amp;AC186&amp;"&lt;/td&gt;&lt;td headers='sinA'&gt;"&amp;AD186&amp;"&lt;/td&gt;&lt;td headers='sinB'&gt;"&amp;AE186&amp;"&lt;/td&gt;&lt;td headers='sinC'&gt;"&amp;AF186&amp;"&lt;/td&gt;&lt;td headers='sinD'&gt;"&amp;AG186&amp;"&lt;/td&gt;&lt;td headers='sinE'&gt;"&amp;AH186&amp;"&lt;/td&gt;&lt;td headers='sinF'&gt;"&amp;AI186&amp;"&lt;/td&gt;&lt;td headers='sinG'&gt;"&amp;AJ186&amp;"&lt;/td&gt;&lt;/tr&gt;"</f>
        <v>&lt;tr class='mmt ltd'&gt;&lt;td headers='icon'&gt;&lt;a href='https://www.alchemistcodedb.com/jp/card/ts-pok-risanaut-01'&gt;&lt;img src='resources/TS_POK_RISANAUT_01.png' title='確定事象の砂時計' /&gt;&lt;/a&gt;&lt;/td&gt;&lt;td headers='name'&gt;確定事象の砂時計&lt;/td&gt;&lt;td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class='groupName'&gt;FgG&lt;/span&gt;&lt;img class='groupLogo' src='resources/ui/group_FgG.png' title='FgG' /&gt;&lt;/td&gt;&lt;td headers='score' id='m184'&gt;30&lt;/td&gt;&lt;td headers='HP'&gt;70&lt;/td&gt;&lt;td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headers='aType'&gt;&lt;/td&gt;&lt;td headers='a.bonus'&gt;&lt;/td&gt;&lt;td headers='special'&gt;&lt;/td&gt;&lt;td headers='sp.bonus'&gt;&lt;/td&gt;&lt;td headers='others'&gt;単体耐性+20&lt;/td&gt;&lt;td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O186" s="30" t="str">
        <f t="shared" si="16"/>
        <v>document.getElementById('m184').innerHTML = (b0*0) + (s0*30+s5*30+s7*30);</v>
      </c>
      <c r="AP186" s="34" t="str">
        <f t="shared" si="17"/>
        <v>m184</v>
      </c>
      <c r="AQ186" s="6" t="str">
        <f>IF(T186="","",VLOOKUP(T186,List!N$2:O$7,2,FALSE)&amp;"*"&amp;U186&amp;IF(V186="","","+"&amp;VLOOKUP(V186,List!N$2:O$7,2,FALSE)&amp;"*"&amp;W186&amp;"-"&amp;VLOOKUP(T186,List!N$2:O$7,2,FALSE)&amp;"*"&amp;VLOOKUP(V186,List!N$2:O$7,2,FALSE)&amp;"*"&amp;MIN(U186,W186)))&amp;IF(Y186="","",IF(T186="","","+")&amp;VLOOKUP(Y186,List!P$2:Q$14,2,FALSE)&amp;"*"&amp;Z186&amp;IF(AA186="","","+"&amp;VLOOKUP(AA186,List!P$2:Q$13,2,FALSE)))</f>
        <v/>
      </c>
    </row>
    <row r="187" spans="1:43" s="3" customFormat="1" ht="37.200000000000003" customHeight="1" x14ac:dyDescent="0.3">
      <c r="A187" s="3" t="s">
        <v>255</v>
      </c>
      <c r="C187" s="6" t="s">
        <v>256</v>
      </c>
      <c r="D187" s="3">
        <v>5</v>
      </c>
      <c r="E187" s="3" t="s">
        <v>39</v>
      </c>
      <c r="F187" s="6"/>
      <c r="G187" s="14" t="s">
        <v>36</v>
      </c>
      <c r="H187" s="8" t="s">
        <v>248</v>
      </c>
      <c r="I187" s="8"/>
      <c r="J187" s="4">
        <f t="shared" si="13"/>
        <v>100</v>
      </c>
      <c r="K187" s="2">
        <v>40</v>
      </c>
      <c r="L187" s="2"/>
      <c r="M187" s="2"/>
      <c r="N187" s="2">
        <f t="shared" si="14"/>
        <v>0</v>
      </c>
      <c r="O187" s="2"/>
      <c r="P187" s="2"/>
      <c r="Q187" s="2"/>
      <c r="R187" s="2"/>
      <c r="S187" s="7"/>
      <c r="T187" s="5" t="s">
        <v>17</v>
      </c>
      <c r="U187" s="3">
        <v>40</v>
      </c>
      <c r="V187" s="5"/>
      <c r="X187" s="3">
        <f t="shared" si="15"/>
        <v>40</v>
      </c>
      <c r="Z187" s="8"/>
      <c r="AB187" s="4"/>
      <c r="AC187" s="5" t="s">
        <v>623</v>
      </c>
      <c r="AJ187" s="3">
        <v>60</v>
      </c>
      <c r="AK187" s="4">
        <f t="shared" si="18"/>
        <v>60</v>
      </c>
      <c r="AM187" s="22"/>
      <c r="AN187" s="30" t="str">
        <f>"&lt;tr class='mmt"&amp;IF(E187="活動"," ev",IF(E187="限定"," ltd",""))&amp;IF(H187=""," groupless'","'")&amp;"&gt;&lt;td headers='icon'&gt;&lt;a href='https://www.alchemistcodedb.com/jp/card/"&amp;SUBSTITUTE(SUBSTITUTE(LOWER(A187),"_","-"),".png","")&amp;"'&gt;&lt;img src='resources/"&amp;A187&amp;"' title='"&amp;C187&amp;"' /&gt;&lt;/a&gt;&lt;/td&gt;&lt;td headers='name'&gt;"&amp;C187&amp;"&lt;/td&gt;&lt;td headers='rank'&gt;"&amp;D187&amp;"&lt;/td&gt;&lt;td headers='remark'&gt;"&amp;IF(E187="活動","&lt;span class='event'&gt;活動&lt;/span&gt;",IF(E187="限定","&lt;span class='limited'&gt;限定&lt;/span&gt;",""))&amp;"&lt;/td&gt;&lt;td headers='origin'&gt;&lt;span class='originName'&gt;"&amp;SUBSTITUTE(G187,CHAR(10),"&lt;br /&gt;")&amp;"&lt;/span&gt;&lt;img class='originLogo' src='resources/ui/"&amp;VLOOKUP(G187,List!F:H,2,FALSE)&amp;"'title='"&amp;SUBSTITUTE(G187,CHAR(10)," ")&amp;"' /&gt;&lt;/td&gt;&lt;td headers='group'&gt;"&amp;IF(H187="","","&lt;span class='groupName'&gt;"&amp;SUBSTITUTE(H187,CHAR(10)," ")&amp;IF(I187="","","&lt;br /&gt;"&amp;SUBSTITUTE(I187,CHAR(10)," "))&amp;"&lt;/span&gt;&lt;img class='groupLogo' src='resources/ui/"&amp;VLOOKUP(H187,List!K:L,2,FALSE)&amp;"' title='"&amp;SUBSTITUTE(H187,CHAR(10)," ")&amp;"' /&gt;")&amp;IF(I187="","","&lt;img class='groupLogo' src='resources/ui/"&amp;VLOOKUP(I187,List!K:L,2,FALSE)&amp;"' title='"&amp;SUBSTITUTE(I187,CHAR(10)," ")&amp;"' /&gt;")&amp;"&lt;/td&gt;&lt;td headers='score' id='"&amp;AP187&amp;"'&gt;"&amp;J187&amp;"&lt;/td&gt;&lt;td headers='HP'&gt;"&amp;K187&amp;"&lt;/td&gt;&lt;td headers='patk'&gt;"&amp;L187&amp;"&lt;/td&gt;&lt;td headers='matk'&gt;"&amp;M187&amp;"&lt;/td&gt;&lt;td headers='pdef'&gt;"&amp;O187&amp;"&lt;/td&gt;&lt;td headers='mdef'&gt;"&amp;P187&amp;"&lt;/td&gt;&lt;td headers='dex'&gt;"&amp;Q187&amp;"&lt;/td&gt;&lt;td headers='agi'&gt;"&amp;R187&amp;"&lt;/td&gt;&lt;td headers='luck'&gt;"&amp;S187&amp;"&lt;/td&gt;&lt;td headers='aType'&gt;"&amp;T187&amp;IF(V187="","","&lt;br /&gt;"&amp;V187)&amp; "&lt;/td&gt;&lt;td headers='a.bonus'&gt;"&amp;U187&amp;IF(W187="","","&lt;br /&gt;"&amp;W187)&amp;"&lt;/td&gt;&lt;td headers='special'&gt;"&amp;Y187&amp;IF(AA187="","","&lt;br /&gt;"&amp;AA187)&amp;"&lt;/td&gt;&lt;td headers='sp.bonus'&gt;"&amp;Z187&amp;IF(AB187="","","&lt;br /&gt;"&amp;AB187)&amp;"&lt;/td&gt;&lt;td headers='others'&gt;"&amp;AC187&amp;"&lt;/td&gt;&lt;td headers='sinA'&gt;"&amp;AD187&amp;"&lt;/td&gt;&lt;td headers='sinB'&gt;"&amp;AE187&amp;"&lt;/td&gt;&lt;td headers='sinC'&gt;"&amp;AF187&amp;"&lt;/td&gt;&lt;td headers='sinD'&gt;"&amp;AG187&amp;"&lt;/td&gt;&lt;td headers='sinE'&gt;"&amp;AH187&amp;"&lt;/td&gt;&lt;td headers='sinF'&gt;"&amp;AI187&amp;"&lt;/td&gt;&lt;td headers='sinG'&gt;"&amp;AJ187&amp;"&lt;/td&gt;&lt;/tr&gt;"</f>
        <v>&lt;tr class='mmt ltd'&gt;&lt;td headers='icon'&gt;&lt;a href='https://www.alchemistcodedb.com/jp/card/ts-pok-tifaret-01'&gt;&lt;img src='resources/TS_POK_TIFARET_01.png' title='導き、その光とともに' /&gt;&lt;/a&gt;&lt;/td&gt;&lt;td headers='name'&gt;導き、その光とともに&lt;/td&gt;&lt;td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class='groupName'&gt;FgG&lt;/span&gt;&lt;img class='groupLogo' src='resources/ui/group_FgG.png' title='FgG' /&gt;&lt;/td&gt;&lt;td headers='score' id='m185'&gt;100&lt;/td&gt;&lt;td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headers='aType'&gt;射撃&lt;/td&gt;&lt;td headers='a.bonus'&gt;40&lt;/td&gt;&lt;td headers='special'&gt;&lt;/td&gt;&lt;td headers='sp.bonus'&gt;&lt;/td&gt;&lt;td headers='others'&gt;MP上限+20%&lt;/td&gt;&lt;td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O187" s="30" t="str">
        <f t="shared" si="16"/>
        <v>document.getElementById('m185').innerHTML = (b0*0) + (s0*60+s7*60)+ (ex04*40);</v>
      </c>
      <c r="AP187" s="34" t="str">
        <f t="shared" si="17"/>
        <v>m185</v>
      </c>
      <c r="AQ187" s="6" t="str">
        <f>IF(T187="","",VLOOKUP(T187,List!N$2:O$7,2,FALSE)&amp;"*"&amp;U187&amp;IF(V187="","","+"&amp;VLOOKUP(V187,List!N$2:O$7,2,FALSE)&amp;"*"&amp;W187&amp;"-"&amp;VLOOKUP(T187,List!N$2:O$7,2,FALSE)&amp;"*"&amp;VLOOKUP(V187,List!N$2:O$7,2,FALSE)&amp;"*"&amp;MIN(U187,W187)))&amp;IF(Y187="","",IF(T187="","","+")&amp;VLOOKUP(Y187,List!P$2:Q$14,2,FALSE)&amp;"*"&amp;Z187&amp;IF(AA187="","","+"&amp;VLOOKUP(AA187,List!P$2:Q$13,2,FALSE)))</f>
        <v>ex04*40</v>
      </c>
    </row>
    <row r="188" spans="1:43" s="3" customFormat="1" ht="37.200000000000003" customHeight="1" x14ac:dyDescent="0.3">
      <c r="A188" s="3" t="s">
        <v>656</v>
      </c>
      <c r="C188" s="6" t="s">
        <v>659</v>
      </c>
      <c r="D188" s="3">
        <v>5</v>
      </c>
      <c r="E188" s="3" t="s">
        <v>35</v>
      </c>
      <c r="F188" s="6"/>
      <c r="G188" s="14" t="s">
        <v>36</v>
      </c>
      <c r="H188" s="8" t="s">
        <v>658</v>
      </c>
      <c r="I188" s="8"/>
      <c r="J188" s="4">
        <f t="shared" si="13"/>
        <v>30</v>
      </c>
      <c r="K188" s="2">
        <v>60</v>
      </c>
      <c r="L188" s="2"/>
      <c r="M188" s="2"/>
      <c r="N188" s="2">
        <f t="shared" si="14"/>
        <v>0</v>
      </c>
      <c r="O188" s="2"/>
      <c r="P188" s="2"/>
      <c r="Q188" s="2"/>
      <c r="R188" s="2"/>
      <c r="S188" s="7"/>
      <c r="T188" s="5"/>
      <c r="V188" s="5"/>
      <c r="X188" s="3">
        <f t="shared" si="15"/>
        <v>0</v>
      </c>
      <c r="Z188" s="8"/>
      <c r="AB188" s="4"/>
      <c r="AC188" s="5"/>
      <c r="AD188" s="3">
        <v>30</v>
      </c>
      <c r="AK188" s="4">
        <f t="shared" si="18"/>
        <v>30</v>
      </c>
      <c r="AM188" s="22"/>
      <c r="AN188" s="30" t="str">
        <f>"&lt;tr class='mmt"&amp;IF(E188="活動"," ev",IF(E188="限定"," ltd",""))&amp;IF(H188=""," groupless'","'")&amp;"&gt;&lt;td headers='icon'&gt;&lt;a href='https://www.alchemistcodedb.com/jp/card/"&amp;SUBSTITUTE(SUBSTITUTE(LOWER(A188),"_","-"),".png","")&amp;"'&gt;&lt;img src='resources/"&amp;A188&amp;"' title='"&amp;C188&amp;"' /&gt;&lt;/a&gt;&lt;/td&gt;&lt;td headers='name'&gt;"&amp;C188&amp;"&lt;/td&gt;&lt;td headers='rank'&gt;"&amp;D188&amp;"&lt;/td&gt;&lt;td headers='remark'&gt;"&amp;IF(E188="活動","&lt;span class='event'&gt;活動&lt;/span&gt;",IF(E188="限定","&lt;span class='limited'&gt;限定&lt;/span&gt;",""))&amp;"&lt;/td&gt;&lt;td headers='origin'&gt;&lt;span class='originName'&gt;"&amp;SUBSTITUTE(G188,CHAR(10),"&lt;br /&gt;")&amp;"&lt;/span&gt;&lt;img class='originLogo' src='resources/ui/"&amp;VLOOKUP(G188,List!F:H,2,FALSE)&amp;"'title='"&amp;SUBSTITUTE(G188,CHAR(10)," ")&amp;"' /&gt;&lt;/td&gt;&lt;td headers='group'&gt;"&amp;IF(H188="","","&lt;span class='groupName'&gt;"&amp;SUBSTITUTE(H188,CHAR(10)," ")&amp;IF(I188="","","&lt;br /&gt;"&amp;SUBSTITUTE(I188,CHAR(10)," "))&amp;"&lt;/span&gt;&lt;img class='groupLogo' src='resources/ui/"&amp;VLOOKUP(H188,List!K:L,2,FALSE)&amp;"' title='"&amp;SUBSTITUTE(H188,CHAR(10)," ")&amp;"' /&gt;")&amp;IF(I188="","","&lt;img class='groupLogo' src='resources/ui/"&amp;VLOOKUP(I188,List!K:L,2,FALSE)&amp;"' title='"&amp;SUBSTITUTE(I188,CHAR(10)," ")&amp;"' /&gt;")&amp;"&lt;/td&gt;&lt;td headers='score' id='"&amp;AP188&amp;"'&gt;"&amp;J188&amp;"&lt;/td&gt;&lt;td headers='HP'&gt;"&amp;K188&amp;"&lt;/td&gt;&lt;td headers='patk'&gt;"&amp;L188&amp;"&lt;/td&gt;&lt;td headers='matk'&gt;"&amp;M188&amp;"&lt;/td&gt;&lt;td headers='pdef'&gt;"&amp;O188&amp;"&lt;/td&gt;&lt;td headers='mdef'&gt;"&amp;P188&amp;"&lt;/td&gt;&lt;td headers='dex'&gt;"&amp;Q188&amp;"&lt;/td&gt;&lt;td headers='agi'&gt;"&amp;R188&amp;"&lt;/td&gt;&lt;td headers='luck'&gt;"&amp;S188&amp;"&lt;/td&gt;&lt;td headers='aType'&gt;"&amp;T188&amp;IF(V188="","","&lt;br /&gt;"&amp;V188)&amp; "&lt;/td&gt;&lt;td headers='a.bonus'&gt;"&amp;U188&amp;IF(W188="","","&lt;br /&gt;"&amp;W188)&amp;"&lt;/td&gt;&lt;td headers='special'&gt;"&amp;Y188&amp;IF(AA188="","","&lt;br /&gt;"&amp;AA188)&amp;"&lt;/td&gt;&lt;td headers='sp.bonus'&gt;"&amp;Z188&amp;IF(AB188="","","&lt;br /&gt;"&amp;AB188)&amp;"&lt;/td&gt;&lt;td headers='others'&gt;"&amp;AC188&amp;"&lt;/td&gt;&lt;td headers='sinA'&gt;"&amp;AD188&amp;"&lt;/td&gt;&lt;td headers='sinB'&gt;"&amp;AE188&amp;"&lt;/td&gt;&lt;td headers='sinC'&gt;"&amp;AF188&amp;"&lt;/td&gt;&lt;td headers='sinD'&gt;"&amp;AG188&amp;"&lt;/td&gt;&lt;td headers='sinE'&gt;"&amp;AH188&amp;"&lt;/td&gt;&lt;td headers='sinF'&gt;"&amp;AI188&amp;"&lt;/td&gt;&lt;td headers='sinG'&gt;"&amp;AJ188&amp;"&lt;/td&gt;&lt;/tr&gt;"</f>
        <v>&lt;tr class='mmt ev'&gt;&lt;td headers='icon'&gt;&lt;a href='https://www.alchemistcodedb.com/jp/card/ts-re0-01'&gt;&lt;img src='resources/TS_RE0_01.png' title='ロズワール邸の非日常' /&gt;&lt;/a&gt;&lt;/td&gt;&lt;td headers='name'&gt;ロズワール邸の非日常&lt;/td&gt;&lt;td headers='rank'&gt;5&lt;/td&gt;&lt;td headers='remark'&gt;&lt;span class='event'&gt;活動&lt;/span&gt;&lt;/td&gt;&lt;td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class='groupName'&gt;Re:ゼロ&lt;/span&gt;&lt;img class='groupLogo' src='resources/ui/subgroup_re0.png' title='Re:ゼロ' /&gt;&lt;/td&gt;&lt;td headers='score' id='m186'&gt;30&lt;/td&gt;&lt;td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O188" s="30" t="str">
        <f t="shared" si="16"/>
        <v>document.getElementById('m186').innerHTML = (b0*0) + (s0*30+s1*30);</v>
      </c>
      <c r="AP188" s="34" t="str">
        <f t="shared" si="17"/>
        <v>m186</v>
      </c>
      <c r="AQ188" s="6" t="str">
        <f>IF(T188="","",VLOOKUP(T188,List!N$2:O$7,2,FALSE)&amp;"*"&amp;U188&amp;IF(V188="","","+"&amp;VLOOKUP(V188,List!N$2:O$7,2,FALSE)&amp;"*"&amp;W188&amp;"-"&amp;VLOOKUP(T188,List!N$2:O$7,2,FALSE)&amp;"*"&amp;VLOOKUP(V188,List!N$2:O$7,2,FALSE)&amp;"*"&amp;MIN(U188,W188)))&amp;IF(Y188="","",IF(T188="","","+")&amp;VLOOKUP(Y188,List!P$2:Q$14,2,FALSE)&amp;"*"&amp;Z188&amp;IF(AA188="","","+"&amp;VLOOKUP(AA188,List!P$2:Q$13,2,FALSE)))</f>
        <v/>
      </c>
    </row>
    <row r="189" spans="1:43" s="3" customFormat="1" ht="37.200000000000003" customHeight="1" x14ac:dyDescent="0.3">
      <c r="A189" s="8" t="s">
        <v>657</v>
      </c>
      <c r="C189" s="6" t="s">
        <v>660</v>
      </c>
      <c r="D189" s="3">
        <v>5</v>
      </c>
      <c r="E189" s="3" t="s">
        <v>39</v>
      </c>
      <c r="F189" s="6"/>
      <c r="G189" s="14" t="s">
        <v>36</v>
      </c>
      <c r="H189" s="8" t="s">
        <v>658</v>
      </c>
      <c r="I189" s="8"/>
      <c r="J189" s="4">
        <f t="shared" si="13"/>
        <v>90</v>
      </c>
      <c r="K189" s="2">
        <v>40</v>
      </c>
      <c r="L189" s="2">
        <v>30</v>
      </c>
      <c r="M189" s="2">
        <v>30</v>
      </c>
      <c r="N189" s="2">
        <f t="shared" si="14"/>
        <v>30</v>
      </c>
      <c r="O189" s="2"/>
      <c r="P189" s="2"/>
      <c r="Q189" s="2"/>
      <c r="R189" s="2"/>
      <c r="S189" s="7"/>
      <c r="T189" s="5"/>
      <c r="V189" s="5"/>
      <c r="X189" s="3">
        <f t="shared" si="15"/>
        <v>0</v>
      </c>
      <c r="Z189" s="8"/>
      <c r="AB189" s="4"/>
      <c r="AC189" s="5"/>
      <c r="AD189" s="3">
        <v>60</v>
      </c>
      <c r="AK189" s="4">
        <f t="shared" si="18"/>
        <v>60</v>
      </c>
      <c r="AM189" s="22"/>
      <c r="AN189" s="30" t="str">
        <f>"&lt;tr class='mmt"&amp;IF(E189="活動"," ev",IF(E189="限定"," ltd",""))&amp;IF(H189=""," groupless'","'")&amp;"&gt;&lt;td headers='icon'&gt;&lt;a href='https://www.alchemistcodedb.com/jp/card/"&amp;SUBSTITUTE(SUBSTITUTE(LOWER(A189),"_","-"),".png","")&amp;"'&gt;&lt;img src='resources/"&amp;A189&amp;"' title='"&amp;C189&amp;"' /&gt;&lt;/a&gt;&lt;/td&gt;&lt;td headers='name'&gt;"&amp;C189&amp;"&lt;/td&gt;&lt;td headers='rank'&gt;"&amp;D189&amp;"&lt;/td&gt;&lt;td headers='remark'&gt;"&amp;IF(E189="活動","&lt;span class='event'&gt;活動&lt;/span&gt;",IF(E189="限定","&lt;span class='limited'&gt;限定&lt;/span&gt;",""))&amp;"&lt;/td&gt;&lt;td headers='origin'&gt;&lt;span class='originName'&gt;"&amp;SUBSTITUTE(G189,CHAR(10),"&lt;br /&gt;")&amp;"&lt;/span&gt;&lt;img class='originLogo' src='resources/ui/"&amp;VLOOKUP(G189,List!F:H,2,FALSE)&amp;"'title='"&amp;SUBSTITUTE(G189,CHAR(10)," ")&amp;"' /&gt;&lt;/td&gt;&lt;td headers='group'&gt;"&amp;IF(H189="","","&lt;span class='groupName'&gt;"&amp;SUBSTITUTE(H189,CHAR(10)," ")&amp;IF(I189="","","&lt;br /&gt;"&amp;SUBSTITUTE(I189,CHAR(10)," "))&amp;"&lt;/span&gt;&lt;img class='groupLogo' src='resources/ui/"&amp;VLOOKUP(H189,List!K:L,2,FALSE)&amp;"' title='"&amp;SUBSTITUTE(H189,CHAR(10)," ")&amp;"' /&gt;")&amp;IF(I189="","","&lt;img class='groupLogo' src='resources/ui/"&amp;VLOOKUP(I189,List!K:L,2,FALSE)&amp;"' title='"&amp;SUBSTITUTE(I189,CHAR(10)," ")&amp;"' /&gt;")&amp;"&lt;/td&gt;&lt;td headers='score' id='"&amp;AP189&amp;"'&gt;"&amp;J189&amp;"&lt;/td&gt;&lt;td headers='HP'&gt;"&amp;K189&amp;"&lt;/td&gt;&lt;td headers='patk'&gt;"&amp;L189&amp;"&lt;/td&gt;&lt;td headers='matk'&gt;"&amp;M189&amp;"&lt;/td&gt;&lt;td headers='pdef'&gt;"&amp;O189&amp;"&lt;/td&gt;&lt;td headers='mdef'&gt;"&amp;P189&amp;"&lt;/td&gt;&lt;td headers='dex'&gt;"&amp;Q189&amp;"&lt;/td&gt;&lt;td headers='agi'&gt;"&amp;R189&amp;"&lt;/td&gt;&lt;td headers='luck'&gt;"&amp;S189&amp;"&lt;/td&gt;&lt;td headers='aType'&gt;"&amp;T189&amp;IF(V189="","","&lt;br /&gt;"&amp;V189)&amp; "&lt;/td&gt;&lt;td headers='a.bonus'&gt;"&amp;U189&amp;IF(W189="","","&lt;br /&gt;"&amp;W189)&amp;"&lt;/td&gt;&lt;td headers='special'&gt;"&amp;Y189&amp;IF(AA189="","","&lt;br /&gt;"&amp;AA189)&amp;"&lt;/td&gt;&lt;td headers='sp.bonus'&gt;"&amp;Z189&amp;IF(AB189="","","&lt;br /&gt;"&amp;AB189)&amp;"&lt;/td&gt;&lt;td headers='others'&gt;"&amp;AC189&amp;"&lt;/td&gt;&lt;td headers='sinA'&gt;"&amp;AD189&amp;"&lt;/td&gt;&lt;td headers='sinB'&gt;"&amp;AE189&amp;"&lt;/td&gt;&lt;td headers='sinC'&gt;"&amp;AF189&amp;"&lt;/td&gt;&lt;td headers='sinD'&gt;"&amp;AG189&amp;"&lt;/td&gt;&lt;td headers='sinE'&gt;"&amp;AH189&amp;"&lt;/td&gt;&lt;td headers='sinF'&gt;"&amp;AI189&amp;"&lt;/td&gt;&lt;td headers='sinG'&gt;"&amp;AJ189&amp;"&lt;/td&gt;&lt;/tr&gt;"</f>
        <v>&lt;tr class='mmt ltd'&gt;&lt;td headers='icon'&gt;&lt;a href='https://www.alchemistcodedb.com/jp/card/ts-re0-02'&gt;&lt;img src='resources/TS_RE0_02.png' title='精霊術師の騎士として' /&gt;&lt;/a&gt;&lt;/td&gt;&lt;td headers='name'&gt;精霊術師の騎士として&lt;/td&gt;&lt;td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class='groupName'&gt;Re:ゼロ&lt;/span&gt;&lt;img class='groupLogo' src='resources/ui/subgroup_re0.png' title='Re:ゼロ' /&gt;&lt;/td&gt;&lt;td headers='score' id='m187'&gt;90&lt;/td&gt;&lt;td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O189" s="30" t="str">
        <f t="shared" si="16"/>
        <v>document.getElementById('m187').innerHTML = (b0*30+b1*30+b2*30) + (s0*60+s1*60);</v>
      </c>
      <c r="AP189" s="34" t="str">
        <f t="shared" si="17"/>
        <v>m187</v>
      </c>
      <c r="AQ189" s="6" t="str">
        <f>IF(T189="","",VLOOKUP(T189,List!N$2:O$7,2,FALSE)&amp;"*"&amp;U189&amp;IF(V189="","","+"&amp;VLOOKUP(V189,List!N$2:O$7,2,FALSE)&amp;"*"&amp;W189&amp;"-"&amp;VLOOKUP(T189,List!N$2:O$7,2,FALSE)&amp;"*"&amp;VLOOKUP(V189,List!N$2:O$7,2,FALSE)&amp;"*"&amp;MIN(U189,W189)))&amp;IF(Y189="","",IF(T189="","","+")&amp;VLOOKUP(Y189,List!P$2:Q$14,2,FALSE)&amp;"*"&amp;Z189&amp;IF(AA189="","","+"&amp;VLOOKUP(AA189,List!P$2:Q$13,2,FALSE)))</f>
        <v/>
      </c>
    </row>
    <row r="190" spans="1:43" s="3" customFormat="1" ht="37.200000000000003" customHeight="1" x14ac:dyDescent="0.3">
      <c r="A190" s="8" t="s">
        <v>663</v>
      </c>
      <c r="C190" s="6" t="s">
        <v>675</v>
      </c>
      <c r="D190" s="3">
        <v>5</v>
      </c>
      <c r="E190" s="3" t="s">
        <v>39</v>
      </c>
      <c r="F190" s="6"/>
      <c r="G190" s="14" t="s">
        <v>36</v>
      </c>
      <c r="H190" s="8" t="s">
        <v>658</v>
      </c>
      <c r="I190" s="8"/>
      <c r="J190" s="4">
        <f t="shared" si="13"/>
        <v>50</v>
      </c>
      <c r="K190" s="2">
        <v>60</v>
      </c>
      <c r="L190" s="2">
        <v>20</v>
      </c>
      <c r="M190" s="2">
        <v>20</v>
      </c>
      <c r="N190" s="2">
        <f t="shared" si="14"/>
        <v>20</v>
      </c>
      <c r="O190" s="2"/>
      <c r="P190" s="2"/>
      <c r="Q190" s="2"/>
      <c r="R190" s="2"/>
      <c r="S190" s="7"/>
      <c r="T190" s="5"/>
      <c r="V190" s="5"/>
      <c r="X190" s="3">
        <f t="shared" si="15"/>
        <v>0</v>
      </c>
      <c r="Z190" s="8"/>
      <c r="AB190" s="4"/>
      <c r="AC190" s="5"/>
      <c r="AD190" s="3">
        <v>30</v>
      </c>
      <c r="AG190" s="3">
        <v>30</v>
      </c>
      <c r="AK190" s="4">
        <f t="shared" si="18"/>
        <v>30</v>
      </c>
      <c r="AM190" s="22"/>
      <c r="AN190" s="30" t="str">
        <f>"&lt;tr class='mmt"&amp;IF(E190="活動"," ev",IF(E190="限定"," ltd",""))&amp;IF(H190=""," groupless'","'")&amp;"&gt;&lt;td headers='icon'&gt;&lt;a href='https://www.alchemistcodedb.com/jp/card/"&amp;SUBSTITUTE(SUBSTITUTE(LOWER(A190),"_","-"),".png","")&amp;"'&gt;&lt;img src='resources/"&amp;A190&amp;"' title='"&amp;C190&amp;"' /&gt;&lt;/a&gt;&lt;/td&gt;&lt;td headers='name'&gt;"&amp;C190&amp;"&lt;/td&gt;&lt;td headers='rank'&gt;"&amp;D190&amp;"&lt;/td&gt;&lt;td headers='remark'&gt;"&amp;IF(E190="活動","&lt;span class='event'&gt;活動&lt;/span&gt;",IF(E190="限定","&lt;span class='limited'&gt;限定&lt;/span&gt;",""))&amp;"&lt;/td&gt;&lt;td headers='origin'&gt;&lt;span class='originName'&gt;"&amp;SUBSTITUTE(G190,CHAR(10),"&lt;br /&gt;")&amp;"&lt;/span&gt;&lt;img class='originLogo' src='resources/ui/"&amp;VLOOKUP(G190,List!F:H,2,FALSE)&amp;"'title='"&amp;SUBSTITUTE(G190,CHAR(10)," ")&amp;"' /&gt;&lt;/td&gt;&lt;td headers='group'&gt;"&amp;IF(H190="","","&lt;span class='groupName'&gt;"&amp;SUBSTITUTE(H190,CHAR(10)," ")&amp;IF(I190="","","&lt;br /&gt;"&amp;SUBSTITUTE(I190,CHAR(10)," "))&amp;"&lt;/span&gt;&lt;img class='groupLogo' src='resources/ui/"&amp;VLOOKUP(H190,List!K:L,2,FALSE)&amp;"' title='"&amp;SUBSTITUTE(H190,CHAR(10)," ")&amp;"' /&gt;")&amp;IF(I190="","","&lt;img class='groupLogo' src='resources/ui/"&amp;VLOOKUP(I190,List!K:L,2,FALSE)&amp;"' title='"&amp;SUBSTITUTE(I190,CHAR(10)," ")&amp;"' /&gt;")&amp;"&lt;/td&gt;&lt;td headers='score' id='"&amp;AP190&amp;"'&gt;"&amp;J190&amp;"&lt;/td&gt;&lt;td headers='HP'&gt;"&amp;K190&amp;"&lt;/td&gt;&lt;td headers='patk'&gt;"&amp;L190&amp;"&lt;/td&gt;&lt;td headers='matk'&gt;"&amp;M190&amp;"&lt;/td&gt;&lt;td headers='pdef'&gt;"&amp;O190&amp;"&lt;/td&gt;&lt;td headers='mdef'&gt;"&amp;P190&amp;"&lt;/td&gt;&lt;td headers='dex'&gt;"&amp;Q190&amp;"&lt;/td&gt;&lt;td headers='agi'&gt;"&amp;R190&amp;"&lt;/td&gt;&lt;td headers='luck'&gt;"&amp;S190&amp;"&lt;/td&gt;&lt;td headers='aType'&gt;"&amp;T190&amp;IF(V190="","","&lt;br /&gt;"&amp;V190)&amp; "&lt;/td&gt;&lt;td headers='a.bonus'&gt;"&amp;U190&amp;IF(W190="","","&lt;br /&gt;"&amp;W190)&amp;"&lt;/td&gt;&lt;td headers='special'&gt;"&amp;Y190&amp;IF(AA190="","","&lt;br /&gt;"&amp;AA190)&amp;"&lt;/td&gt;&lt;td headers='sp.bonus'&gt;"&amp;Z190&amp;IF(AB190="","","&lt;br /&gt;"&amp;AB190)&amp;"&lt;/td&gt;&lt;td headers='others'&gt;"&amp;AC190&amp;"&lt;/td&gt;&lt;td headers='sinA'&gt;"&amp;AD190&amp;"&lt;/td&gt;&lt;td headers='sinB'&gt;"&amp;AE190&amp;"&lt;/td&gt;&lt;td headers='sinC'&gt;"&amp;AF190&amp;"&lt;/td&gt;&lt;td headers='sinD'&gt;"&amp;AG190&amp;"&lt;/td&gt;&lt;td headers='sinE'&gt;"&amp;AH190&amp;"&lt;/td&gt;&lt;td headers='sinF'&gt;"&amp;AI190&amp;"&lt;/td&gt;&lt;td headers='sinG'&gt;"&amp;AJ190&amp;"&lt;/td&gt;&lt;/tr&gt;"</f>
        <v>&lt;tr class='mmt ltd'&gt;&lt;td headers='icon'&gt;&lt;a href='https://www.alchemistcodedb.com/jp/card/ts-re0-03'&gt;&lt;img src='resources/TS_RE0_03.png' title='支えあう双子のメイド' /&gt;&lt;/a&gt;&lt;/td&gt;&lt;td headers='name'&gt;支えあう双子のメイド&lt;/td&gt;&lt;td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class='groupName'&gt;Re:ゼロ&lt;/span&gt;&lt;img class='groupLogo' src='resources/ui/subgroup_re0.png' title='Re:ゼロ' /&gt;&lt;/td&gt;&lt;td headers='score' id='m188'&gt;50&lt;/td&gt;&lt;td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O190" s="30" t="str">
        <f t="shared" si="16"/>
        <v>document.getElementById('m188').innerHTML = (b0*20+b1*20+b2*20) + (s0*30+s1*30+s4*30);</v>
      </c>
      <c r="AP190" s="34" t="str">
        <f t="shared" si="17"/>
        <v>m188</v>
      </c>
      <c r="AQ190" s="6" t="str">
        <f>IF(T190="","",VLOOKUP(T190,List!N$2:O$7,2,FALSE)&amp;"*"&amp;U190&amp;IF(V190="","","+"&amp;VLOOKUP(V190,List!N$2:O$7,2,FALSE)&amp;"*"&amp;W190&amp;"-"&amp;VLOOKUP(T190,List!N$2:O$7,2,FALSE)&amp;"*"&amp;VLOOKUP(V190,List!N$2:O$7,2,FALSE)&amp;"*"&amp;MIN(U190,W190)))&amp;IF(Y190="","",IF(T190="","","+")&amp;VLOOKUP(Y190,List!P$2:Q$14,2,FALSE)&amp;"*"&amp;Z190&amp;IF(AA190="","","+"&amp;VLOOKUP(AA190,List!P$2:Q$13,2,FALSE)))</f>
        <v/>
      </c>
    </row>
    <row r="191" spans="1:43" s="3" customFormat="1" ht="37.200000000000003" customHeight="1" x14ac:dyDescent="0.3">
      <c r="A191" s="3" t="s">
        <v>257</v>
      </c>
      <c r="C191" s="6" t="s">
        <v>258</v>
      </c>
      <c r="D191" s="3">
        <v>5</v>
      </c>
      <c r="E191" s="3" t="s">
        <v>35</v>
      </c>
      <c r="F191" s="6"/>
      <c r="G191" s="14" t="s">
        <v>36</v>
      </c>
      <c r="H191" s="8"/>
      <c r="I191" s="8"/>
      <c r="J191" s="4">
        <f t="shared" si="13"/>
        <v>0</v>
      </c>
      <c r="K191" s="2"/>
      <c r="L191" s="2"/>
      <c r="M191" s="2"/>
      <c r="N191" s="2">
        <f t="shared" si="14"/>
        <v>0</v>
      </c>
      <c r="O191" s="2"/>
      <c r="P191" s="2"/>
      <c r="Q191" s="2"/>
      <c r="R191" s="2"/>
      <c r="S191" s="7"/>
      <c r="X191" s="3">
        <f t="shared" si="15"/>
        <v>0</v>
      </c>
      <c r="Z191" s="8"/>
      <c r="AB191" s="4"/>
      <c r="AC191" s="5"/>
      <c r="AK191" s="4">
        <f t="shared" si="18"/>
        <v>0</v>
      </c>
      <c r="AM191" s="22"/>
      <c r="AN191" s="30" t="str">
        <f>"&lt;tr class='mmt"&amp;IF(E191="活動"," ev",IF(E191="限定"," ltd",""))&amp;IF(H191=""," groupless'","'")&amp;"&gt;&lt;td headers='icon'&gt;&lt;a href='https://www.alchemistcodedb.com/jp/card/"&amp;SUBSTITUTE(SUBSTITUTE(LOWER(A191),"_","-"),".png","")&amp;"'&gt;&lt;img src='resources/"&amp;A191&amp;"' title='"&amp;C191&amp;"' /&gt;&lt;/a&gt;&lt;/td&gt;&lt;td headers='name'&gt;"&amp;C191&amp;"&lt;/td&gt;&lt;td headers='rank'&gt;"&amp;D191&amp;"&lt;/td&gt;&lt;td headers='remark'&gt;"&amp;IF(E191="活動","&lt;span class='event'&gt;活動&lt;/span&gt;",IF(E191="限定","&lt;span class='limited'&gt;限定&lt;/span&gt;",""))&amp;"&lt;/td&gt;&lt;td headers='origin'&gt;&lt;span class='originName'&gt;"&amp;SUBSTITUTE(G191,CHAR(10),"&lt;br /&gt;")&amp;"&lt;/span&gt;&lt;img class='originLogo' src='resources/ui/"&amp;VLOOKUP(G191,List!F:H,2,FALSE)&amp;"'title='"&amp;SUBSTITUTE(G191,CHAR(10)," ")&amp;"' /&gt;&lt;/td&gt;&lt;td headers='group'&gt;"&amp;IF(H191="","","&lt;span class='groupName'&gt;"&amp;SUBSTITUTE(H191,CHAR(10)," ")&amp;IF(I191="","","&lt;br /&gt;"&amp;SUBSTITUTE(I191,CHAR(10)," "))&amp;"&lt;/span&gt;&lt;img class='groupLogo' src='resources/ui/"&amp;VLOOKUP(H191,List!K:L,2,FALSE)&amp;"' title='"&amp;SUBSTITUTE(H191,CHAR(10)," ")&amp;"' /&gt;")&amp;IF(I191="","","&lt;img class='groupLogo' src='resources/ui/"&amp;VLOOKUP(I191,List!K:L,2,FALSE)&amp;"' title='"&amp;SUBSTITUTE(I191,CHAR(10)," ")&amp;"' /&gt;")&amp;"&lt;/td&gt;&lt;td headers='score' id='"&amp;AP191&amp;"'&gt;"&amp;J191&amp;"&lt;/td&gt;&lt;td headers='HP'&gt;"&amp;K191&amp;"&lt;/td&gt;&lt;td headers='patk'&gt;"&amp;L191&amp;"&lt;/td&gt;&lt;td headers='matk'&gt;"&amp;M191&amp;"&lt;/td&gt;&lt;td headers='pdef'&gt;"&amp;O191&amp;"&lt;/td&gt;&lt;td headers='mdef'&gt;"&amp;P191&amp;"&lt;/td&gt;&lt;td headers='dex'&gt;"&amp;Q191&amp;"&lt;/td&gt;&lt;td headers='agi'&gt;"&amp;R191&amp;"&lt;/td&gt;&lt;td headers='luck'&gt;"&amp;S191&amp;"&lt;/td&gt;&lt;td headers='aType'&gt;"&amp;T191&amp;IF(V191="","","&lt;br /&gt;"&amp;V191)&amp; "&lt;/td&gt;&lt;td headers='a.bonus'&gt;"&amp;U191&amp;IF(W191="","","&lt;br /&gt;"&amp;W191)&amp;"&lt;/td&gt;&lt;td headers='special'&gt;"&amp;Y191&amp;IF(AA191="","","&lt;br /&gt;"&amp;AA191)&amp;"&lt;/td&gt;&lt;td headers='sp.bonus'&gt;"&amp;Z191&amp;IF(AB191="","","&lt;br /&gt;"&amp;AB191)&amp;"&lt;/td&gt;&lt;td headers='others'&gt;"&amp;AC191&amp;"&lt;/td&gt;&lt;td headers='sinA'&gt;"&amp;AD191&amp;"&lt;/td&gt;&lt;td headers='sinB'&gt;"&amp;AE191&amp;"&lt;/td&gt;&lt;td headers='sinC'&gt;"&amp;AF191&amp;"&lt;/td&gt;&lt;td headers='sinD'&gt;"&amp;AG191&amp;"&lt;/td&gt;&lt;td headers='sinE'&gt;"&amp;AH191&amp;"&lt;/td&gt;&lt;td headers='sinF'&gt;"&amp;AI191&amp;"&lt;/td&gt;&lt;td headers='sinG'&gt;"&amp;AJ191&amp;"&lt;/td&gt;&lt;/tr&gt;"</f>
        <v>&lt;tr class='mmt ev groupless'&gt;&lt;td headers='icon'&gt;&lt;a href='https://www.alchemistcodedb.com/jp/card/ts-realevent-01'&gt;&lt;img src='resources/TS_REALEVENT_01.png' title='タガタメは次の次元へ' /&gt;&lt;/a&gt;&lt;/td&gt;&lt;td headers='name'&gt;タガタメは次の次元へ&lt;/td&gt;&lt;td headers='rank'&gt;5&lt;/td&gt;&lt;td headers='remark'&gt;&lt;span class='event'&gt;活動&lt;/span&gt;&lt;/td&gt;&lt;td headers='origin'&gt;&lt;span class='originName'&gt;その他&lt;br /&gt;Other&lt;/span&gt;&lt;img class='originLogo' src='resources/ui/IT_TB_BIRTH_ETC.png'title='その他 Other' /&gt;&lt;/td&gt;&lt;td headers='group'&gt;&lt;/td&gt;&lt;td headers='score' id='m189'&gt;0&lt;/td&gt;&lt;td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91" s="30" t="str">
        <f t="shared" si="16"/>
        <v>document.getElementById('m189').innerHTML = (b0*0);</v>
      </c>
      <c r="AP191" s="34" t="str">
        <f t="shared" si="17"/>
        <v>m189</v>
      </c>
      <c r="AQ191" s="6" t="str">
        <f>IF(T191="","",VLOOKUP(T191,List!N$2:O$7,2,FALSE)&amp;"*"&amp;U191&amp;IF(V191="","","+"&amp;VLOOKUP(V191,List!N$2:O$7,2,FALSE)&amp;"*"&amp;W191&amp;"-"&amp;VLOOKUP(T191,List!N$2:O$7,2,FALSE)&amp;"*"&amp;VLOOKUP(V191,List!N$2:O$7,2,FALSE)&amp;"*"&amp;MIN(U191,W191)))&amp;IF(Y191="","",IF(T191="","","+")&amp;VLOOKUP(Y191,List!P$2:Q$14,2,FALSE)&amp;"*"&amp;Z191&amp;IF(AA191="","","+"&amp;VLOOKUP(AA191,List!P$2:Q$13,2,FALSE)))</f>
        <v/>
      </c>
    </row>
    <row r="192" spans="1:43" s="3" customFormat="1" ht="37.200000000000003" customHeight="1" x14ac:dyDescent="0.3">
      <c r="A192" s="8" t="s">
        <v>259</v>
      </c>
      <c r="C192" s="6" t="s">
        <v>260</v>
      </c>
      <c r="D192" s="3">
        <v>5</v>
      </c>
      <c r="E192" s="3" t="s">
        <v>39</v>
      </c>
      <c r="F192" s="6"/>
      <c r="G192" s="14" t="s">
        <v>36</v>
      </c>
      <c r="H192" s="8" t="s">
        <v>248</v>
      </c>
      <c r="I192" s="8"/>
      <c r="J192" s="4">
        <f t="shared" si="13"/>
        <v>90</v>
      </c>
      <c r="K192" s="2"/>
      <c r="L192" s="2">
        <v>40</v>
      </c>
      <c r="M192" s="2"/>
      <c r="N192" s="2">
        <f t="shared" si="14"/>
        <v>40</v>
      </c>
      <c r="O192" s="2"/>
      <c r="P192" s="2"/>
      <c r="Q192" s="2">
        <v>20</v>
      </c>
      <c r="R192" s="2">
        <v>10</v>
      </c>
      <c r="S192" s="7"/>
      <c r="T192" s="3" t="s">
        <v>14</v>
      </c>
      <c r="U192" s="3">
        <v>20</v>
      </c>
      <c r="X192" s="3">
        <f t="shared" si="15"/>
        <v>20</v>
      </c>
      <c r="Z192" s="8"/>
      <c r="AB192" s="4"/>
      <c r="AC192" s="5" t="s">
        <v>624</v>
      </c>
      <c r="AF192" s="3">
        <v>30</v>
      </c>
      <c r="AH192" s="3">
        <v>30</v>
      </c>
      <c r="AK192" s="4">
        <f t="shared" si="18"/>
        <v>30</v>
      </c>
      <c r="AM192" s="22"/>
      <c r="AN192" s="30" t="str">
        <f>"&lt;tr class='mmt"&amp;IF(E192="活動"," ev",IF(E192="限定"," ltd",""))&amp;IF(H192=""," groupless'","'")&amp;"&gt;&lt;td headers='icon'&gt;&lt;a href='https://www.alchemistcodedb.com/jp/card/"&amp;SUBSTITUTE(SUBSTITUTE(LOWER(A192),"_","-"),".png","")&amp;"'&gt;&lt;img src='resources/"&amp;A192&amp;"' title='"&amp;C192&amp;"' /&gt;&lt;/a&gt;&lt;/td&gt;&lt;td headers='name'&gt;"&amp;C192&amp;"&lt;/td&gt;&lt;td headers='rank'&gt;"&amp;D192&amp;"&lt;/td&gt;&lt;td headers='remark'&gt;"&amp;IF(E192="活動","&lt;span class='event'&gt;活動&lt;/span&gt;",IF(E192="限定","&lt;span class='limited'&gt;限定&lt;/span&gt;",""))&amp;"&lt;/td&gt;&lt;td headers='origin'&gt;&lt;span class='originName'&gt;"&amp;SUBSTITUTE(G192,CHAR(10),"&lt;br /&gt;")&amp;"&lt;/span&gt;&lt;img class='originLogo' src='resources/ui/"&amp;VLOOKUP(G192,List!F:H,2,FALSE)&amp;"'title='"&amp;SUBSTITUTE(G192,CHAR(10)," ")&amp;"' /&gt;&lt;/td&gt;&lt;td headers='group'&gt;"&amp;IF(H192="","","&lt;span class='groupName'&gt;"&amp;SUBSTITUTE(H192,CHAR(10)," ")&amp;IF(I192="","","&lt;br /&gt;"&amp;SUBSTITUTE(I192,CHAR(10)," "))&amp;"&lt;/span&gt;&lt;img class='groupLogo' src='resources/ui/"&amp;VLOOKUP(H192,List!K:L,2,FALSE)&amp;"' title='"&amp;SUBSTITUTE(H192,CHAR(10)," ")&amp;"' /&gt;")&amp;IF(I192="","","&lt;img class='groupLogo' src='resources/ui/"&amp;VLOOKUP(I192,List!K:L,2,FALSE)&amp;"' title='"&amp;SUBSTITUTE(I192,CHAR(10)," ")&amp;"' /&gt;")&amp;"&lt;/td&gt;&lt;td headers='score' id='"&amp;AP192&amp;"'&gt;"&amp;J192&amp;"&lt;/td&gt;&lt;td headers='HP'&gt;"&amp;K192&amp;"&lt;/td&gt;&lt;td headers='patk'&gt;"&amp;L192&amp;"&lt;/td&gt;&lt;td headers='matk'&gt;"&amp;M192&amp;"&lt;/td&gt;&lt;td headers='pdef'&gt;"&amp;O192&amp;"&lt;/td&gt;&lt;td headers='mdef'&gt;"&amp;P192&amp;"&lt;/td&gt;&lt;td headers='dex'&gt;"&amp;Q192&amp;"&lt;/td&gt;&lt;td headers='agi'&gt;"&amp;R192&amp;"&lt;/td&gt;&lt;td headers='luck'&gt;"&amp;S192&amp;"&lt;/td&gt;&lt;td headers='aType'&gt;"&amp;T192&amp;IF(V192="","","&lt;br /&gt;"&amp;V192)&amp; "&lt;/td&gt;&lt;td headers='a.bonus'&gt;"&amp;U192&amp;IF(W192="","","&lt;br /&gt;"&amp;W192)&amp;"&lt;/td&gt;&lt;td headers='special'&gt;"&amp;Y192&amp;IF(AA192="","","&lt;br /&gt;"&amp;AA192)&amp;"&lt;/td&gt;&lt;td headers='sp.bonus'&gt;"&amp;Z192&amp;IF(AB192="","","&lt;br /&gt;"&amp;AB192)&amp;"&lt;/td&gt;&lt;td headers='others'&gt;"&amp;AC192&amp;"&lt;/td&gt;&lt;td headers='sinA'&gt;"&amp;AD192&amp;"&lt;/td&gt;&lt;td headers='sinB'&gt;"&amp;AE192&amp;"&lt;/td&gt;&lt;td headers='sinC'&gt;"&amp;AF192&amp;"&lt;/td&gt;&lt;td headers='sinD'&gt;"&amp;AG192&amp;"&lt;/td&gt;&lt;td headers='sinE'&gt;"&amp;AH192&amp;"&lt;/td&gt;&lt;td headers='sinF'&gt;"&amp;AI192&amp;"&lt;/td&gt;&lt;td headers='sinG'&gt;"&amp;AJ192&amp;"&lt;/td&gt;&lt;/tr&gt;"</f>
        <v>&lt;tr class='mmt ltd'&gt;&lt;td headers='icon'&gt;&lt;a href='https://www.alchemistcodedb.com/jp/card/ts-s-01'&gt;&lt;img src='resources/TS_S_01.png' title='穢れなき乙女たち' /&gt;&lt;/a&gt;&lt;/td&gt;&lt;td headers='name'&gt;穢れなき乙女たち&lt;/td&gt;&lt;td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class='groupName'&gt;FgG&lt;/span&gt;&lt;img class='groupLogo' src='resources/ui/group_FgG.png' title='FgG' /&gt;&lt;/td&gt;&lt;td headers='score' id='m190'&gt;90&lt;/td&gt;&lt;td headers='HP'&gt;&lt;/td&gt;&lt;td headers='patk'&gt;40&lt;/td&gt;&lt;td headers='matk'&gt;&lt;/td&gt;&lt;td headers='pdef'&gt;&lt;/td&gt;&lt;td headers='mdef'&gt;&lt;/td&gt;&lt;td headers='dex'&gt;20&lt;/td&gt;&lt;td headers='agi'&gt;10&lt;/td&gt;&lt;td headers='luck'&gt;&lt;/td&gt;&lt;td headers='aType'&gt;斬撃&lt;/td&gt;&lt;td headers='a.bonus'&gt;20&lt;/td&gt;&lt;td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O192" s="30" t="str">
        <f t="shared" si="16"/>
        <v>document.getElementById('m190').innerHTML = (b0*40+b1*40) + (s0*30+s3*30+s5*30)+ (ex01*20);</v>
      </c>
      <c r="AP192" s="34" t="str">
        <f t="shared" si="17"/>
        <v>m190</v>
      </c>
      <c r="AQ192" s="6" t="str">
        <f>IF(T192="","",VLOOKUP(T192,List!N$2:O$7,2,FALSE)&amp;"*"&amp;U192&amp;IF(V192="","","+"&amp;VLOOKUP(V192,List!N$2:O$7,2,FALSE)&amp;"*"&amp;W192&amp;"-"&amp;VLOOKUP(T192,List!N$2:O$7,2,FALSE)&amp;"*"&amp;VLOOKUP(V192,List!N$2:O$7,2,FALSE)&amp;"*"&amp;MIN(U192,W192)))&amp;IF(Y192="","",IF(T192="","","+")&amp;VLOOKUP(Y192,List!P$2:Q$14,2,FALSE)&amp;"*"&amp;Z192&amp;IF(AA192="","","+"&amp;VLOOKUP(AA192,List!P$2:Q$13,2,FALSE)))</f>
        <v>ex01*20</v>
      </c>
    </row>
    <row r="193" spans="1:43" s="3" customFormat="1" ht="37.200000000000003" customHeight="1" x14ac:dyDescent="0.3">
      <c r="A193" s="8" t="s">
        <v>505</v>
      </c>
      <c r="C193" s="6" t="s">
        <v>509</v>
      </c>
      <c r="D193" s="3">
        <v>5</v>
      </c>
      <c r="E193" s="3" t="s">
        <v>39</v>
      </c>
      <c r="F193" s="6"/>
      <c r="G193" s="14" t="s">
        <v>36</v>
      </c>
      <c r="H193" s="8" t="s">
        <v>248</v>
      </c>
      <c r="I193" s="8"/>
      <c r="J193" s="4">
        <f t="shared" si="13"/>
        <v>70</v>
      </c>
      <c r="K193" s="2">
        <v>40</v>
      </c>
      <c r="L193" s="2">
        <v>30</v>
      </c>
      <c r="M193" s="2">
        <v>30</v>
      </c>
      <c r="N193" s="2">
        <f t="shared" si="14"/>
        <v>30</v>
      </c>
      <c r="O193" s="2"/>
      <c r="P193" s="2"/>
      <c r="Q193" s="2"/>
      <c r="R193" s="2"/>
      <c r="S193" s="7"/>
      <c r="X193" s="3">
        <f t="shared" si="15"/>
        <v>0</v>
      </c>
      <c r="Z193" s="8"/>
      <c r="AB193" s="4"/>
      <c r="AC193" s="5"/>
      <c r="AF193" s="3">
        <v>40</v>
      </c>
      <c r="AH193" s="3">
        <v>20</v>
      </c>
      <c r="AK193" s="4">
        <f t="shared" si="18"/>
        <v>40</v>
      </c>
      <c r="AM193" s="22"/>
      <c r="AN193" s="30" t="str">
        <f>"&lt;tr class='mmt"&amp;IF(E193="活動"," ev",IF(E193="限定"," ltd",""))&amp;IF(H193=""," groupless'","'")&amp;"&gt;&lt;td headers='icon'&gt;&lt;a href='https://www.alchemistcodedb.com/jp/card/"&amp;SUBSTITUTE(SUBSTITUTE(LOWER(A193),"_","-"),".png","")&amp;"'&gt;&lt;img src='resources/"&amp;A193&amp;"' title='"&amp;C193&amp;"' /&gt;&lt;/a&gt;&lt;/td&gt;&lt;td headers='name'&gt;"&amp;C193&amp;"&lt;/td&gt;&lt;td headers='rank'&gt;"&amp;D193&amp;"&lt;/td&gt;&lt;td headers='remark'&gt;"&amp;IF(E193="活動","&lt;span class='event'&gt;活動&lt;/span&gt;",IF(E193="限定","&lt;span class='limited'&gt;限定&lt;/span&gt;",""))&amp;"&lt;/td&gt;&lt;td headers='origin'&gt;&lt;span class='originName'&gt;"&amp;SUBSTITUTE(G193,CHAR(10),"&lt;br /&gt;")&amp;"&lt;/span&gt;&lt;img class='originLogo' src='resources/ui/"&amp;VLOOKUP(G193,List!F:H,2,FALSE)&amp;"'title='"&amp;SUBSTITUTE(G193,CHAR(10)," ")&amp;"' /&gt;&lt;/td&gt;&lt;td headers='group'&gt;"&amp;IF(H193="","","&lt;span class='groupName'&gt;"&amp;SUBSTITUTE(H193,CHAR(10)," ")&amp;IF(I193="","","&lt;br /&gt;"&amp;SUBSTITUTE(I193,CHAR(10)," "))&amp;"&lt;/span&gt;&lt;img class='groupLogo' src='resources/ui/"&amp;VLOOKUP(H193,List!K:L,2,FALSE)&amp;"' title='"&amp;SUBSTITUTE(H193,CHAR(10)," ")&amp;"' /&gt;")&amp;IF(I193="","","&lt;img class='groupLogo' src='resources/ui/"&amp;VLOOKUP(I193,List!K:L,2,FALSE)&amp;"' title='"&amp;SUBSTITUTE(I193,CHAR(10)," ")&amp;"' /&gt;")&amp;"&lt;/td&gt;&lt;td headers='score' id='"&amp;AP193&amp;"'&gt;"&amp;J193&amp;"&lt;/td&gt;&lt;td headers='HP'&gt;"&amp;K193&amp;"&lt;/td&gt;&lt;td headers='patk'&gt;"&amp;L193&amp;"&lt;/td&gt;&lt;td headers='matk'&gt;"&amp;M193&amp;"&lt;/td&gt;&lt;td headers='pdef'&gt;"&amp;O193&amp;"&lt;/td&gt;&lt;td headers='mdef'&gt;"&amp;P193&amp;"&lt;/td&gt;&lt;td headers='dex'&gt;"&amp;Q193&amp;"&lt;/td&gt;&lt;td headers='agi'&gt;"&amp;R193&amp;"&lt;/td&gt;&lt;td headers='luck'&gt;"&amp;S193&amp;"&lt;/td&gt;&lt;td headers='aType'&gt;"&amp;T193&amp;IF(V193="","","&lt;br /&gt;"&amp;V193)&amp; "&lt;/td&gt;&lt;td headers='a.bonus'&gt;"&amp;U193&amp;IF(W193="","","&lt;br /&gt;"&amp;W193)&amp;"&lt;/td&gt;&lt;td headers='special'&gt;"&amp;Y193&amp;IF(AA193="","","&lt;br /&gt;"&amp;AA193)&amp;"&lt;/td&gt;&lt;td headers='sp.bonus'&gt;"&amp;Z193&amp;IF(AB193="","","&lt;br /&gt;"&amp;AB193)&amp;"&lt;/td&gt;&lt;td headers='others'&gt;"&amp;AC193&amp;"&lt;/td&gt;&lt;td headers='sinA'&gt;"&amp;AD193&amp;"&lt;/td&gt;&lt;td headers='sinB'&gt;"&amp;AE193&amp;"&lt;/td&gt;&lt;td headers='sinC'&gt;"&amp;AF193&amp;"&lt;/td&gt;&lt;td headers='sinD'&gt;"&amp;AG193&amp;"&lt;/td&gt;&lt;td headers='sinE'&gt;"&amp;AH193&amp;"&lt;/td&gt;&lt;td headers='sinF'&gt;"&amp;AI193&amp;"&lt;/td&gt;&lt;td headers='sinG'&gt;"&amp;AJ193&amp;"&lt;/td&gt;&lt;/tr&gt;"</f>
        <v>&lt;tr class='mmt ltd'&gt;&lt;td headers='icon'&gt;&lt;a href='https://www.alchemistcodedb.com/jp/card/ts-s-02'&gt;&lt;img src='resources/TS_S_02.png' title='華紋は桜色に染まり' /&gt;&lt;/a&gt;&lt;/td&gt;&lt;td headers='name'&gt;華紋は桜色に染まり&lt;/td&gt;&lt;td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class='groupName'&gt;FgG&lt;/span&gt;&lt;img class='groupLogo' src='resources/ui/group_FgG.png' title='FgG' /&gt;&lt;/td&gt;&lt;td headers='score' id='m191'&gt;70&lt;/td&gt;&lt;td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headers='sinE'&gt;20&lt;/td&gt;&lt;td headers='sinF'&gt;&lt;/td&gt;&lt;td headers='sinG'&gt;&lt;/td&gt;&lt;/tr&gt;</v>
      </c>
      <c r="AO193" s="30" t="str">
        <f t="shared" si="16"/>
        <v>document.getElementById('m191').innerHTML = (b0*30+b1*30+b2*30) + (s0*40+s3*40+s5*20);</v>
      </c>
      <c r="AP193" s="34" t="str">
        <f t="shared" si="17"/>
        <v>m191</v>
      </c>
      <c r="AQ193" s="6" t="str">
        <f>IF(T193="","",VLOOKUP(T193,List!N$2:O$7,2,FALSE)&amp;"*"&amp;U193&amp;IF(V193="","","+"&amp;VLOOKUP(V193,List!N$2:O$7,2,FALSE)&amp;"*"&amp;W193&amp;"-"&amp;VLOOKUP(T193,List!N$2:O$7,2,FALSE)&amp;"*"&amp;VLOOKUP(V193,List!N$2:O$7,2,FALSE)&amp;"*"&amp;MIN(U193,W193)))&amp;IF(Y193="","",IF(T193="","","+")&amp;VLOOKUP(Y193,List!P$2:Q$14,2,FALSE)&amp;"*"&amp;Z193&amp;IF(AA193="","","+"&amp;VLOOKUP(AA193,List!P$2:Q$13,2,FALSE)))</f>
        <v/>
      </c>
    </row>
    <row r="194" spans="1:43" s="3" customFormat="1" ht="37.200000000000003" customHeight="1" x14ac:dyDescent="0.3">
      <c r="A194" s="8" t="s">
        <v>261</v>
      </c>
      <c r="C194" s="6" t="s">
        <v>262</v>
      </c>
      <c r="D194" s="3">
        <v>5</v>
      </c>
      <c r="E194" s="3" t="s">
        <v>35</v>
      </c>
      <c r="F194" s="6" t="s">
        <v>847</v>
      </c>
      <c r="G194" s="14" t="s">
        <v>263</v>
      </c>
      <c r="H194" s="8"/>
      <c r="I194" s="8"/>
      <c r="J194" s="4">
        <f t="shared" si="13"/>
        <v>0</v>
      </c>
      <c r="K194" s="2"/>
      <c r="L194" s="2"/>
      <c r="M194" s="2"/>
      <c r="N194" s="2">
        <f t="shared" si="14"/>
        <v>0</v>
      </c>
      <c r="O194" s="2"/>
      <c r="P194" s="2"/>
      <c r="Q194" s="2"/>
      <c r="R194" s="2"/>
      <c r="S194" s="7"/>
      <c r="X194" s="3">
        <f t="shared" si="15"/>
        <v>0</v>
      </c>
      <c r="Z194" s="8"/>
      <c r="AB194" s="4"/>
      <c r="AC194" s="5"/>
      <c r="AK194" s="4">
        <f t="shared" si="18"/>
        <v>0</v>
      </c>
      <c r="AM194" s="22"/>
      <c r="AN194" s="30" t="str">
        <f>"&lt;tr class='mmt"&amp;IF(E194="活動"," ev",IF(E194="限定"," ltd",""))&amp;IF(H194=""," groupless'","'")&amp;"&gt;&lt;td headers='icon'&gt;&lt;a href='https://www.alchemistcodedb.com/jp/card/"&amp;SUBSTITUTE(SUBSTITUTE(LOWER(A194),"_","-"),".png","")&amp;"'&gt;&lt;img src='resources/"&amp;A194&amp;"' title='"&amp;C194&amp;"' /&gt;&lt;/a&gt;&lt;/td&gt;&lt;td headers='name'&gt;"&amp;C194&amp;"&lt;/td&gt;&lt;td headers='rank'&gt;"&amp;D194&amp;"&lt;/td&gt;&lt;td headers='remark'&gt;"&amp;IF(E194="活動","&lt;span class='event'&gt;活動&lt;/span&gt;",IF(E194="限定","&lt;span class='limited'&gt;限定&lt;/span&gt;",""))&amp;"&lt;/td&gt;&lt;td headers='origin'&gt;&lt;span class='originName'&gt;"&amp;SUBSTITUTE(G194,CHAR(10),"&lt;br /&gt;")&amp;"&lt;/span&gt;&lt;img class='originLogo' src='resources/ui/"&amp;VLOOKUP(G194,List!F:H,2,FALSE)&amp;"'title='"&amp;SUBSTITUTE(G194,CHAR(10)," ")&amp;"' /&gt;&lt;/td&gt;&lt;td headers='group'&gt;"&amp;IF(H194="","","&lt;span class='groupName'&gt;"&amp;SUBSTITUTE(H194,CHAR(10)," ")&amp;IF(I194="","","&lt;br /&gt;"&amp;SUBSTITUTE(I194,CHAR(10)," "))&amp;"&lt;/span&gt;&lt;img class='groupLogo' src='resources/ui/"&amp;VLOOKUP(H194,List!K:L,2,FALSE)&amp;"' title='"&amp;SUBSTITUTE(H194,CHAR(10)," ")&amp;"' /&gt;")&amp;IF(I194="","","&lt;img class='groupLogo' src='resources/ui/"&amp;VLOOKUP(I194,List!K:L,2,FALSE)&amp;"' title='"&amp;SUBSTITUTE(I194,CHAR(10)," ")&amp;"' /&gt;")&amp;"&lt;/td&gt;&lt;td headers='score' id='"&amp;AP194&amp;"'&gt;"&amp;J194&amp;"&lt;/td&gt;&lt;td headers='HP'&gt;"&amp;K194&amp;"&lt;/td&gt;&lt;td headers='patk'&gt;"&amp;L194&amp;"&lt;/td&gt;&lt;td headers='matk'&gt;"&amp;M194&amp;"&lt;/td&gt;&lt;td headers='pdef'&gt;"&amp;O194&amp;"&lt;/td&gt;&lt;td headers='mdef'&gt;"&amp;P194&amp;"&lt;/td&gt;&lt;td headers='dex'&gt;"&amp;Q194&amp;"&lt;/td&gt;&lt;td headers='agi'&gt;"&amp;R194&amp;"&lt;/td&gt;&lt;td headers='luck'&gt;"&amp;S194&amp;"&lt;/td&gt;&lt;td headers='aType'&gt;"&amp;T194&amp;IF(V194="","","&lt;br /&gt;"&amp;V194)&amp; "&lt;/td&gt;&lt;td headers='a.bonus'&gt;"&amp;U194&amp;IF(W194="","","&lt;br /&gt;"&amp;W194)&amp;"&lt;/td&gt;&lt;td headers='special'&gt;"&amp;Y194&amp;IF(AA194="","","&lt;br /&gt;"&amp;AA194)&amp;"&lt;/td&gt;&lt;td headers='sp.bonus'&gt;"&amp;Z194&amp;IF(AB194="","","&lt;br /&gt;"&amp;AB194)&amp;"&lt;/td&gt;&lt;td headers='others'&gt;"&amp;AC194&amp;"&lt;/td&gt;&lt;td headers='sinA'&gt;"&amp;AD194&amp;"&lt;/td&gt;&lt;td headers='sinB'&gt;"&amp;AE194&amp;"&lt;/td&gt;&lt;td headers='sinC'&gt;"&amp;AF194&amp;"&lt;/td&gt;&lt;td headers='sinD'&gt;"&amp;AG194&amp;"&lt;/td&gt;&lt;td headers='sinE'&gt;"&amp;AH194&amp;"&lt;/td&gt;&lt;td headers='sinF'&gt;"&amp;AI194&amp;"&lt;/td&gt;&lt;td headers='sinG'&gt;"&amp;AJ194&amp;"&lt;/td&gt;&lt;/tr&gt;"</f>
        <v>&lt;tr class='mmt ev groupless'&gt;&lt;td headers='icon'&gt;&lt;a href='https://www.alchemistcodedb.com/jp/card/ts-saga-birgitta-01'&gt;&lt;img src='resources/TS_SAGA_BIRGITTA_01.png' title='ファーストクリスマス' /&gt;&lt;/a&gt;&lt;/td&gt;&lt;td headers='name'&gt;ファーストクリスマス&lt;/td&gt;&lt;td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src='resources/ui/IT_TB_BIRTH_SAG.png'title='サガ地方 Saga Region' /&gt;&lt;/td&gt;&lt;td headers='group'&gt;&lt;/td&gt;&lt;td headers='score' id='m192'&gt;0&lt;/td&gt;&lt;td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94" s="30" t="str">
        <f t="shared" si="16"/>
        <v>document.getElementById('m192').innerHTML = (b0*0);</v>
      </c>
      <c r="AP194" s="34" t="str">
        <f t="shared" si="17"/>
        <v>m192</v>
      </c>
      <c r="AQ194" s="6" t="str">
        <f>IF(T194="","",VLOOKUP(T194,List!N$2:O$7,2,FALSE)&amp;"*"&amp;U194&amp;IF(V194="","","+"&amp;VLOOKUP(V194,List!N$2:O$7,2,FALSE)&amp;"*"&amp;W194&amp;"-"&amp;VLOOKUP(T194,List!N$2:O$7,2,FALSE)&amp;"*"&amp;VLOOKUP(V194,List!N$2:O$7,2,FALSE)&amp;"*"&amp;MIN(U194,W194)))&amp;IF(Y194="","",IF(T194="","","+")&amp;VLOOKUP(Y194,List!P$2:Q$14,2,FALSE)&amp;"*"&amp;Z194&amp;IF(AA194="","","+"&amp;VLOOKUP(AA194,List!P$2:Q$13,2,FALSE)))</f>
        <v/>
      </c>
    </row>
    <row r="195" spans="1:43" s="3" customFormat="1" ht="37.200000000000003" customHeight="1" x14ac:dyDescent="0.3">
      <c r="A195" s="3" t="s">
        <v>506</v>
      </c>
      <c r="C195" s="6" t="s">
        <v>510</v>
      </c>
      <c r="D195" s="3">
        <v>5</v>
      </c>
      <c r="E195" s="3" t="s">
        <v>39</v>
      </c>
      <c r="F195" s="6"/>
      <c r="G195" s="14" t="s">
        <v>263</v>
      </c>
      <c r="H195" s="8"/>
      <c r="I195" s="8"/>
      <c r="J195" s="4">
        <f t="shared" ref="J195:J258" si="21">SUMPRODUCT(K$1:AK$1,K195:AK195)</f>
        <v>0</v>
      </c>
      <c r="K195" s="2"/>
      <c r="L195" s="2"/>
      <c r="M195" s="2"/>
      <c r="N195" s="2">
        <f t="shared" ref="N195:N258" si="22">MAX(L195:M195)</f>
        <v>0</v>
      </c>
      <c r="O195" s="2"/>
      <c r="P195" s="2"/>
      <c r="Q195" s="2"/>
      <c r="R195" s="2"/>
      <c r="S195" s="7"/>
      <c r="X195" s="3">
        <f t="shared" si="15"/>
        <v>0</v>
      </c>
      <c r="Z195" s="8"/>
      <c r="AB195" s="4"/>
      <c r="AC195" s="5"/>
      <c r="AK195" s="4">
        <f t="shared" si="18"/>
        <v>0</v>
      </c>
      <c r="AM195" s="22"/>
      <c r="AN195" s="30" t="str">
        <f>"&lt;tr class='mmt"&amp;IF(E195="活動"," ev",IF(E195="限定"," ltd",""))&amp;IF(H195=""," groupless'","'")&amp;"&gt;&lt;td headers='icon'&gt;&lt;a href='https://www.alchemistcodedb.com/jp/card/"&amp;SUBSTITUTE(SUBSTITUTE(LOWER(A195),"_","-"),".png","")&amp;"'&gt;&lt;img src='resources/"&amp;A195&amp;"' title='"&amp;C195&amp;"' /&gt;&lt;/a&gt;&lt;/td&gt;&lt;td headers='name'&gt;"&amp;C195&amp;"&lt;/td&gt;&lt;td headers='rank'&gt;"&amp;D195&amp;"&lt;/td&gt;&lt;td headers='remark'&gt;"&amp;IF(E195="活動","&lt;span class='event'&gt;活動&lt;/span&gt;",IF(E195="限定","&lt;span class='limited'&gt;限定&lt;/span&gt;",""))&amp;"&lt;/td&gt;&lt;td headers='origin'&gt;&lt;span class='originName'&gt;"&amp;SUBSTITUTE(G195,CHAR(10),"&lt;br /&gt;")&amp;"&lt;/span&gt;&lt;img class='originLogo' src='resources/ui/"&amp;VLOOKUP(G195,List!F:H,2,FALSE)&amp;"'title='"&amp;SUBSTITUTE(G195,CHAR(10)," ")&amp;"' /&gt;&lt;/td&gt;&lt;td headers='group'&gt;"&amp;IF(H195="","","&lt;span class='groupName'&gt;"&amp;SUBSTITUTE(H195,CHAR(10)," ")&amp;IF(I195="","","&lt;br /&gt;"&amp;SUBSTITUTE(I195,CHAR(10)," "))&amp;"&lt;/span&gt;&lt;img class='groupLogo' src='resources/ui/"&amp;VLOOKUP(H195,List!K:L,2,FALSE)&amp;"' title='"&amp;SUBSTITUTE(H195,CHAR(10)," ")&amp;"' /&gt;")&amp;IF(I195="","","&lt;img class='groupLogo' src='resources/ui/"&amp;VLOOKUP(I195,List!K:L,2,FALSE)&amp;"' title='"&amp;SUBSTITUTE(I195,CHAR(10)," ")&amp;"' /&gt;")&amp;"&lt;/td&gt;&lt;td headers='score' id='"&amp;AP195&amp;"'&gt;"&amp;J195&amp;"&lt;/td&gt;&lt;td headers='HP'&gt;"&amp;K195&amp;"&lt;/td&gt;&lt;td headers='patk'&gt;"&amp;L195&amp;"&lt;/td&gt;&lt;td headers='matk'&gt;"&amp;M195&amp;"&lt;/td&gt;&lt;td headers='pdef'&gt;"&amp;O195&amp;"&lt;/td&gt;&lt;td headers='mdef'&gt;"&amp;P195&amp;"&lt;/td&gt;&lt;td headers='dex'&gt;"&amp;Q195&amp;"&lt;/td&gt;&lt;td headers='agi'&gt;"&amp;R195&amp;"&lt;/td&gt;&lt;td headers='luck'&gt;"&amp;S195&amp;"&lt;/td&gt;&lt;td headers='aType'&gt;"&amp;T195&amp;IF(V195="","","&lt;br /&gt;"&amp;V195)&amp; "&lt;/td&gt;&lt;td headers='a.bonus'&gt;"&amp;U195&amp;IF(W195="","","&lt;br /&gt;"&amp;W195)&amp;"&lt;/td&gt;&lt;td headers='special'&gt;"&amp;Y195&amp;IF(AA195="","","&lt;br /&gt;"&amp;AA195)&amp;"&lt;/td&gt;&lt;td headers='sp.bonus'&gt;"&amp;Z195&amp;IF(AB195="","","&lt;br /&gt;"&amp;AB195)&amp;"&lt;/td&gt;&lt;td headers='others'&gt;"&amp;AC195&amp;"&lt;/td&gt;&lt;td headers='sinA'&gt;"&amp;AD195&amp;"&lt;/td&gt;&lt;td headers='sinB'&gt;"&amp;AE195&amp;"&lt;/td&gt;&lt;td headers='sinC'&gt;"&amp;AF195&amp;"&lt;/td&gt;&lt;td headers='sinD'&gt;"&amp;AG195&amp;"&lt;/td&gt;&lt;td headers='sinE'&gt;"&amp;AH195&amp;"&lt;/td&gt;&lt;td headers='sinF'&gt;"&amp;AI195&amp;"&lt;/td&gt;&lt;td headers='sinG'&gt;"&amp;AJ195&amp;"&lt;/td&gt;&lt;/tr&gt;"</f>
        <v>&lt;tr class='mmt ltd groupless'&gt;&lt;td headers='icon'&gt;&lt;a href='https://www.alchemistcodedb.com/jp/card/ts-saga-eulalia-01'&gt;&lt;img src='resources/TS_SAGA_EULALIA_01.png' title='大森林の唱和' /&gt;&lt;/a&gt;&lt;/td&gt;&lt;td headers='name'&gt;大森林の唱和&lt;/td&gt;&lt;td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src='resources/ui/IT_TB_BIRTH_SAG.png'title='サガ地方 Saga Region' /&gt;&lt;/td&gt;&lt;td headers='group'&gt;&lt;/td&gt;&lt;td headers='score' id='m193'&gt;0&lt;/td&gt;&lt;td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95" s="30" t="str">
        <f t="shared" si="16"/>
        <v>document.getElementById('m193').innerHTML = (b0*0);</v>
      </c>
      <c r="AP195" s="34" t="str">
        <f t="shared" si="17"/>
        <v>m193</v>
      </c>
      <c r="AQ195" s="6" t="str">
        <f>IF(T195="","",VLOOKUP(T195,List!N$2:O$7,2,FALSE)&amp;"*"&amp;U195&amp;IF(V195="","","+"&amp;VLOOKUP(V195,List!N$2:O$7,2,FALSE)&amp;"*"&amp;W195&amp;"-"&amp;VLOOKUP(T195,List!N$2:O$7,2,FALSE)&amp;"*"&amp;VLOOKUP(V195,List!N$2:O$7,2,FALSE)&amp;"*"&amp;MIN(U195,W195)))&amp;IF(Y195="","",IF(T195="","","+")&amp;VLOOKUP(Y195,List!P$2:Q$14,2,FALSE)&amp;"*"&amp;Z195&amp;IF(AA195="","","+"&amp;VLOOKUP(AA195,List!P$2:Q$13,2,FALSE)))</f>
        <v/>
      </c>
    </row>
    <row r="196" spans="1:43" s="3" customFormat="1" ht="37.200000000000003" customHeight="1" x14ac:dyDescent="0.3">
      <c r="A196" s="8" t="s">
        <v>264</v>
      </c>
      <c r="C196" s="6" t="s">
        <v>265</v>
      </c>
      <c r="D196" s="3">
        <v>5</v>
      </c>
      <c r="F196" s="6"/>
      <c r="G196" s="14" t="s">
        <v>263</v>
      </c>
      <c r="H196" s="8" t="s">
        <v>167</v>
      </c>
      <c r="I196" s="8"/>
      <c r="J196" s="4">
        <f t="shared" si="21"/>
        <v>80</v>
      </c>
      <c r="K196" s="2">
        <v>70</v>
      </c>
      <c r="L196" s="2"/>
      <c r="M196" s="2"/>
      <c r="N196" s="2">
        <f t="shared" si="22"/>
        <v>0</v>
      </c>
      <c r="O196" s="2"/>
      <c r="P196" s="2"/>
      <c r="Q196" s="2"/>
      <c r="R196" s="2"/>
      <c r="S196" s="7"/>
      <c r="T196" s="3" t="s">
        <v>19</v>
      </c>
      <c r="U196" s="3">
        <v>20</v>
      </c>
      <c r="X196" s="3">
        <f t="shared" ref="X196:X259" si="23">MAX(U196,W196)</f>
        <v>20</v>
      </c>
      <c r="Z196" s="8"/>
      <c r="AB196" s="4"/>
      <c r="AC196" s="5" t="s">
        <v>479</v>
      </c>
      <c r="AE196" s="3">
        <v>60</v>
      </c>
      <c r="AK196" s="4">
        <f t="shared" si="18"/>
        <v>60</v>
      </c>
      <c r="AM196" s="22"/>
      <c r="AN196" s="30" t="str">
        <f>"&lt;tr class='mmt"&amp;IF(E196="活動"," ev",IF(E196="限定"," ltd",""))&amp;IF(H196=""," groupless'","'")&amp;"&gt;&lt;td headers='icon'&gt;&lt;a href='https://www.alchemistcodedb.com/jp/card/"&amp;SUBSTITUTE(SUBSTITUTE(LOWER(A196),"_","-"),".png","")&amp;"'&gt;&lt;img src='resources/"&amp;A196&amp;"' title='"&amp;C196&amp;"' /&gt;&lt;/a&gt;&lt;/td&gt;&lt;td headers='name'&gt;"&amp;C196&amp;"&lt;/td&gt;&lt;td headers='rank'&gt;"&amp;D196&amp;"&lt;/td&gt;&lt;td headers='remark'&gt;"&amp;IF(E196="活動","&lt;span class='event'&gt;活動&lt;/span&gt;",IF(E196="限定","&lt;span class='limited'&gt;限定&lt;/span&gt;",""))&amp;"&lt;/td&gt;&lt;td headers='origin'&gt;&lt;span class='originName'&gt;"&amp;SUBSTITUTE(G196,CHAR(10),"&lt;br /&gt;")&amp;"&lt;/span&gt;&lt;img class='originLogo' src='resources/ui/"&amp;VLOOKUP(G196,List!F:H,2,FALSE)&amp;"'title='"&amp;SUBSTITUTE(G196,CHAR(10)," ")&amp;"' /&gt;&lt;/td&gt;&lt;td headers='group'&gt;"&amp;IF(H196="","","&lt;span class='groupName'&gt;"&amp;SUBSTITUTE(H196,CHAR(10)," ")&amp;IF(I196="","","&lt;br /&gt;"&amp;SUBSTITUTE(I196,CHAR(10)," "))&amp;"&lt;/span&gt;&lt;img class='groupLogo' src='resources/ui/"&amp;VLOOKUP(H196,List!K:L,2,FALSE)&amp;"' title='"&amp;SUBSTITUTE(H196,CHAR(10)," ")&amp;"' /&gt;")&amp;IF(I196="","","&lt;img class='groupLogo' src='resources/ui/"&amp;VLOOKUP(I196,List!K:L,2,FALSE)&amp;"' title='"&amp;SUBSTITUTE(I196,CHAR(10)," ")&amp;"' /&gt;")&amp;"&lt;/td&gt;&lt;td headers='score' id='"&amp;AP196&amp;"'&gt;"&amp;J196&amp;"&lt;/td&gt;&lt;td headers='HP'&gt;"&amp;K196&amp;"&lt;/td&gt;&lt;td headers='patk'&gt;"&amp;L196&amp;"&lt;/td&gt;&lt;td headers='matk'&gt;"&amp;M196&amp;"&lt;/td&gt;&lt;td headers='pdef'&gt;"&amp;O196&amp;"&lt;/td&gt;&lt;td headers='mdef'&gt;"&amp;P196&amp;"&lt;/td&gt;&lt;td headers='dex'&gt;"&amp;Q196&amp;"&lt;/td&gt;&lt;td headers='agi'&gt;"&amp;R196&amp;"&lt;/td&gt;&lt;td headers='luck'&gt;"&amp;S196&amp;"&lt;/td&gt;&lt;td headers='aType'&gt;"&amp;T196&amp;IF(V196="","","&lt;br /&gt;"&amp;V196)&amp; "&lt;/td&gt;&lt;td headers='a.bonus'&gt;"&amp;U196&amp;IF(W196="","","&lt;br /&gt;"&amp;W196)&amp;"&lt;/td&gt;&lt;td headers='special'&gt;"&amp;Y196&amp;IF(AA196="","","&lt;br /&gt;"&amp;AA196)&amp;"&lt;/td&gt;&lt;td headers='sp.bonus'&gt;"&amp;Z196&amp;IF(AB196="","","&lt;br /&gt;"&amp;AB196)&amp;"&lt;/td&gt;&lt;td headers='others'&gt;"&amp;AC196&amp;"&lt;/td&gt;&lt;td headers='sinA'&gt;"&amp;AD196&amp;"&lt;/td&gt;&lt;td headers='sinB'&gt;"&amp;AE196&amp;"&lt;/td&gt;&lt;td headers='sinC'&gt;"&amp;AF196&amp;"&lt;/td&gt;&lt;td headers='sinD'&gt;"&amp;AG196&amp;"&lt;/td&gt;&lt;td headers='sinE'&gt;"&amp;AH196&amp;"&lt;/td&gt;&lt;td headers='sinF'&gt;"&amp;AI196&amp;"&lt;/td&gt;&lt;td headers='sinG'&gt;"&amp;AJ196&amp;"&lt;/td&gt;&lt;/tr&gt;"</f>
        <v>&lt;tr class='mmt'&gt;&lt;td headers='icon'&gt;&lt;a href='https://www.alchemistcodedb.com/jp/card/ts-saga-gormalas-01'&gt;&lt;img src='resources/TS_SAGA_GORMALAS_01.png' title='降臨ブラックキールズ' /&gt;&lt;/a&gt;&lt;/td&gt;&lt;td headers='name'&gt;降臨ブラックキールズ&lt;/td&gt;&lt;td headers='rank'&gt;5&lt;/td&gt;&lt;td headers='remark'&gt;&lt;/td&gt;&lt;td headers='origin'&gt;&lt;span class='originName'&gt;サガ地方&lt;br /&gt;Saga Region&lt;/span&gt;&lt;img class='originLogo' src='resources/ui/IT_TB_BIRTH_SAG.png'title='サガ地方 Saga Region' /&gt;&lt;/td&gt;&lt;td headers='group'&gt;&lt;span class='groupName'&gt;海賊団&lt;/span&gt;&lt;img class='groupLogo' src='resources/ui/subgroup_pirate.png' title='海賊団' /&gt;&lt;/td&gt;&lt;td headers='score' id='m194'&gt;80&lt;/td&gt;&lt;td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headers='aType'&gt;無区分&lt;/td&gt;&lt;td headers='a.bonus'&gt;20&lt;/td&gt;&lt;td headers='special'&gt;&lt;/td&gt;&lt;td headers='sp.bonus'&gt;&lt;/td&gt;&lt;td headers='others'&gt;命中率+10&lt;/td&gt;&lt;td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O196" s="30" t="str">
        <f t="shared" ref="AO196:AO259" si="24">"document.getElementById('"&amp;AP196&amp;"').innerHTML = (b0*"&amp;TEXT(N196,0)&amp;IF(L196="","","+b1*"&amp;TEXT(L196,0)&amp;IF(M196="","","+b2*"&amp;TEXT(M196,0)))&amp;")"&amp;IF(AK196=0,""," + (s0*"&amp;TEXT(AK196,0)&amp;IF(AD196="","","+s1*"&amp;TEXT(AD196,0))&amp;IF(AE196="","","+s2*"&amp;TEXT(AE196,0))&amp;IF(AF196="","","+s3*"&amp;TEXT(AF196,0))&amp;IF(AG196="","","+s4*"&amp;TEXT(AG196,0))&amp;IF(AH196="","","+s5*"&amp;TEXT(AH196,0))&amp;IF(AI196="","","+s6*"&amp;TEXT(AI196,0))&amp;IF(AJ196="","","+s7*"&amp;TEXT(AJ196,0))&amp;")")&amp;IF(AQ196="","","+ ("&amp;AQ196&amp;")")&amp;";"</f>
        <v>document.getElementById('m194').innerHTML = (b0*0) + (s0*60+s2*60)+ (ex06*20);</v>
      </c>
      <c r="AP196" s="34" t="str">
        <f t="shared" ref="AP196:AP259" si="25">"m"&amp;TEXT(ROW()-2,"000")</f>
        <v>m194</v>
      </c>
      <c r="AQ196" s="6" t="str">
        <f>IF(T196="","",VLOOKUP(T196,List!N$2:O$7,2,FALSE)&amp;"*"&amp;U196&amp;IF(V196="","","+"&amp;VLOOKUP(V196,List!N$2:O$7,2,FALSE)&amp;"*"&amp;W196&amp;"-"&amp;VLOOKUP(T196,List!N$2:O$7,2,FALSE)&amp;"*"&amp;VLOOKUP(V196,List!N$2:O$7,2,FALSE)&amp;"*"&amp;MIN(U196,W196)))&amp;IF(Y196="","",IF(T196="","","+")&amp;VLOOKUP(Y196,List!P$2:Q$14,2,FALSE)&amp;"*"&amp;Z196&amp;IF(AA196="","","+"&amp;VLOOKUP(AA196,List!P$2:Q$13,2,FALSE)))</f>
        <v>ex06*20</v>
      </c>
    </row>
    <row r="197" spans="1:43" s="3" customFormat="1" ht="37.200000000000003" customHeight="1" x14ac:dyDescent="0.3">
      <c r="A197" s="8" t="s">
        <v>266</v>
      </c>
      <c r="C197" s="6" t="s">
        <v>267</v>
      </c>
      <c r="D197" s="3">
        <v>5</v>
      </c>
      <c r="E197" s="3" t="s">
        <v>35</v>
      </c>
      <c r="F197" s="6"/>
      <c r="G197" s="14" t="s">
        <v>263</v>
      </c>
      <c r="H197" s="8"/>
      <c r="I197" s="8"/>
      <c r="J197" s="4">
        <f t="shared" si="21"/>
        <v>0</v>
      </c>
      <c r="K197" s="2"/>
      <c r="L197" s="2"/>
      <c r="M197" s="2"/>
      <c r="N197" s="2">
        <f t="shared" si="22"/>
        <v>0</v>
      </c>
      <c r="O197" s="2"/>
      <c r="P197" s="2"/>
      <c r="Q197" s="2"/>
      <c r="R197" s="2"/>
      <c r="S197" s="7"/>
      <c r="X197" s="3">
        <f t="shared" si="23"/>
        <v>0</v>
      </c>
      <c r="Z197" s="8"/>
      <c r="AB197" s="4"/>
      <c r="AC197" s="5"/>
      <c r="AK197" s="4">
        <f t="shared" si="18"/>
        <v>0</v>
      </c>
      <c r="AM197" s="22"/>
      <c r="AN197" s="30" t="str">
        <f>"&lt;tr class='mmt"&amp;IF(E197="活動"," ev",IF(E197="限定"," ltd",""))&amp;IF(H197=""," groupless'","'")&amp;"&gt;&lt;td headers='icon'&gt;&lt;a href='https://www.alchemistcodedb.com/jp/card/"&amp;SUBSTITUTE(SUBSTITUTE(LOWER(A197),"_","-"),".png","")&amp;"'&gt;&lt;img src='resources/"&amp;A197&amp;"' title='"&amp;C197&amp;"' /&gt;&lt;/a&gt;&lt;/td&gt;&lt;td headers='name'&gt;"&amp;C197&amp;"&lt;/td&gt;&lt;td headers='rank'&gt;"&amp;D197&amp;"&lt;/td&gt;&lt;td headers='remark'&gt;"&amp;IF(E197="活動","&lt;span class='event'&gt;活動&lt;/span&gt;",IF(E197="限定","&lt;span class='limited'&gt;限定&lt;/span&gt;",""))&amp;"&lt;/td&gt;&lt;td headers='origin'&gt;&lt;span class='originName'&gt;"&amp;SUBSTITUTE(G197,CHAR(10),"&lt;br /&gt;")&amp;"&lt;/span&gt;&lt;img class='originLogo' src='resources/ui/"&amp;VLOOKUP(G197,List!F:H,2,FALSE)&amp;"'title='"&amp;SUBSTITUTE(G197,CHAR(10)," ")&amp;"' /&gt;&lt;/td&gt;&lt;td headers='group'&gt;"&amp;IF(H197="","","&lt;span class='groupName'&gt;"&amp;SUBSTITUTE(H197,CHAR(10)," ")&amp;IF(I197="","","&lt;br /&gt;"&amp;SUBSTITUTE(I197,CHAR(10)," "))&amp;"&lt;/span&gt;&lt;img class='groupLogo' src='resources/ui/"&amp;VLOOKUP(H197,List!K:L,2,FALSE)&amp;"' title='"&amp;SUBSTITUTE(H197,CHAR(10)," ")&amp;"' /&gt;")&amp;IF(I197="","","&lt;img class='groupLogo' src='resources/ui/"&amp;VLOOKUP(I197,List!K:L,2,FALSE)&amp;"' title='"&amp;SUBSTITUTE(I197,CHAR(10)," ")&amp;"' /&gt;")&amp;"&lt;/td&gt;&lt;td headers='score' id='"&amp;AP197&amp;"'&gt;"&amp;J197&amp;"&lt;/td&gt;&lt;td headers='HP'&gt;"&amp;K197&amp;"&lt;/td&gt;&lt;td headers='patk'&gt;"&amp;L197&amp;"&lt;/td&gt;&lt;td headers='matk'&gt;"&amp;M197&amp;"&lt;/td&gt;&lt;td headers='pdef'&gt;"&amp;O197&amp;"&lt;/td&gt;&lt;td headers='mdef'&gt;"&amp;P197&amp;"&lt;/td&gt;&lt;td headers='dex'&gt;"&amp;Q197&amp;"&lt;/td&gt;&lt;td headers='agi'&gt;"&amp;R197&amp;"&lt;/td&gt;&lt;td headers='luck'&gt;"&amp;S197&amp;"&lt;/td&gt;&lt;td headers='aType'&gt;"&amp;T197&amp;IF(V197="","","&lt;br /&gt;"&amp;V197)&amp; "&lt;/td&gt;&lt;td headers='a.bonus'&gt;"&amp;U197&amp;IF(W197="","","&lt;br /&gt;"&amp;W197)&amp;"&lt;/td&gt;&lt;td headers='special'&gt;"&amp;Y197&amp;IF(AA197="","","&lt;br /&gt;"&amp;AA197)&amp;"&lt;/td&gt;&lt;td headers='sp.bonus'&gt;"&amp;Z197&amp;IF(AB197="","","&lt;br /&gt;"&amp;AB197)&amp;"&lt;/td&gt;&lt;td headers='others'&gt;"&amp;AC197&amp;"&lt;/td&gt;&lt;td headers='sinA'&gt;"&amp;AD197&amp;"&lt;/td&gt;&lt;td headers='sinB'&gt;"&amp;AE197&amp;"&lt;/td&gt;&lt;td headers='sinC'&gt;"&amp;AF197&amp;"&lt;/td&gt;&lt;td headers='sinD'&gt;"&amp;AG197&amp;"&lt;/td&gt;&lt;td headers='sinE'&gt;"&amp;AH197&amp;"&lt;/td&gt;&lt;td headers='sinF'&gt;"&amp;AI197&amp;"&lt;/td&gt;&lt;td headers='sinG'&gt;"&amp;AJ197&amp;"&lt;/td&gt;&lt;/tr&gt;"</f>
        <v>&lt;tr class='mmt ev groupless'&gt;&lt;td headers='icon'&gt;&lt;a href='https://www.alchemistcodedb.com/jp/card/ts-saga-merda-01'&gt;&lt;img src='resources/TS_SAGA_MERDA_01.png' title='仕事終わりのもふもふ' /&gt;&lt;/a&gt;&lt;/td&gt;&lt;td headers='name'&gt;仕事終わりのもふもふ&lt;/td&gt;&lt;td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src='resources/ui/IT_TB_BIRTH_SAG.png'title='サガ地方 Saga Region' /&gt;&lt;/td&gt;&lt;td headers='group'&gt;&lt;/td&gt;&lt;td headers='score' id='m195'&gt;0&lt;/td&gt;&lt;td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97" s="30" t="str">
        <f t="shared" si="24"/>
        <v>document.getElementById('m195').innerHTML = (b0*0);</v>
      </c>
      <c r="AP197" s="34" t="str">
        <f t="shared" si="25"/>
        <v>m195</v>
      </c>
      <c r="AQ197" s="6" t="str">
        <f>IF(T197="","",VLOOKUP(T197,List!N$2:O$7,2,FALSE)&amp;"*"&amp;U197&amp;IF(V197="","","+"&amp;VLOOKUP(V197,List!N$2:O$7,2,FALSE)&amp;"*"&amp;W197&amp;"-"&amp;VLOOKUP(T197,List!N$2:O$7,2,FALSE)&amp;"*"&amp;VLOOKUP(V197,List!N$2:O$7,2,FALSE)&amp;"*"&amp;MIN(U197,W197)))&amp;IF(Y197="","",IF(T197="","","+")&amp;VLOOKUP(Y197,List!P$2:Q$14,2,FALSE)&amp;"*"&amp;Z197&amp;IF(AA197="","","+"&amp;VLOOKUP(AA197,List!P$2:Q$13,2,FALSE)))</f>
        <v/>
      </c>
    </row>
    <row r="198" spans="1:43" s="3" customFormat="1" ht="37.200000000000003" customHeight="1" x14ac:dyDescent="0.3">
      <c r="A198" s="3" t="s">
        <v>268</v>
      </c>
      <c r="C198" s="6" t="s">
        <v>269</v>
      </c>
      <c r="D198" s="3">
        <v>5</v>
      </c>
      <c r="E198" s="3" t="s">
        <v>39</v>
      </c>
      <c r="F198" s="6"/>
      <c r="G198" s="14" t="s">
        <v>263</v>
      </c>
      <c r="H198" s="8"/>
      <c r="I198" s="8"/>
      <c r="J198" s="4">
        <f t="shared" si="21"/>
        <v>0</v>
      </c>
      <c r="K198" s="2"/>
      <c r="L198" s="2"/>
      <c r="M198" s="2"/>
      <c r="N198" s="2">
        <f t="shared" si="22"/>
        <v>0</v>
      </c>
      <c r="O198" s="2"/>
      <c r="P198" s="2"/>
      <c r="Q198" s="2"/>
      <c r="R198" s="2"/>
      <c r="S198" s="7"/>
      <c r="X198" s="3">
        <f t="shared" si="23"/>
        <v>0</v>
      </c>
      <c r="Z198" s="8"/>
      <c r="AB198" s="4"/>
      <c r="AC198" s="5"/>
      <c r="AK198" s="4">
        <f t="shared" si="18"/>
        <v>0</v>
      </c>
      <c r="AM198" s="22"/>
      <c r="AN198" s="30" t="str">
        <f>"&lt;tr class='mmt"&amp;IF(E198="活動"," ev",IF(E198="限定"," ltd",""))&amp;IF(H198=""," groupless'","'")&amp;"&gt;&lt;td headers='icon'&gt;&lt;a href='https://www.alchemistcodedb.com/jp/card/"&amp;SUBSTITUTE(SUBSTITUTE(LOWER(A198),"_","-"),".png","")&amp;"'&gt;&lt;img src='resources/"&amp;A198&amp;"' title='"&amp;C198&amp;"' /&gt;&lt;/a&gt;&lt;/td&gt;&lt;td headers='name'&gt;"&amp;C198&amp;"&lt;/td&gt;&lt;td headers='rank'&gt;"&amp;D198&amp;"&lt;/td&gt;&lt;td headers='remark'&gt;"&amp;IF(E198="活動","&lt;span class='event'&gt;活動&lt;/span&gt;",IF(E198="限定","&lt;span class='limited'&gt;限定&lt;/span&gt;",""))&amp;"&lt;/td&gt;&lt;td headers='origin'&gt;&lt;span class='originName'&gt;"&amp;SUBSTITUTE(G198,CHAR(10),"&lt;br /&gt;")&amp;"&lt;/span&gt;&lt;img class='originLogo' src='resources/ui/"&amp;VLOOKUP(G198,List!F:H,2,FALSE)&amp;"'title='"&amp;SUBSTITUTE(G198,CHAR(10)," ")&amp;"' /&gt;&lt;/td&gt;&lt;td headers='group'&gt;"&amp;IF(H198="","","&lt;span class='groupName'&gt;"&amp;SUBSTITUTE(H198,CHAR(10)," ")&amp;IF(I198="","","&lt;br /&gt;"&amp;SUBSTITUTE(I198,CHAR(10)," "))&amp;"&lt;/span&gt;&lt;img class='groupLogo' src='resources/ui/"&amp;VLOOKUP(H198,List!K:L,2,FALSE)&amp;"' title='"&amp;SUBSTITUTE(H198,CHAR(10)," ")&amp;"' /&gt;")&amp;IF(I198="","","&lt;img class='groupLogo' src='resources/ui/"&amp;VLOOKUP(I198,List!K:L,2,FALSE)&amp;"' title='"&amp;SUBSTITUTE(I198,CHAR(10)," ")&amp;"' /&gt;")&amp;"&lt;/td&gt;&lt;td headers='score' id='"&amp;AP198&amp;"'&gt;"&amp;J198&amp;"&lt;/td&gt;&lt;td headers='HP'&gt;"&amp;K198&amp;"&lt;/td&gt;&lt;td headers='patk'&gt;"&amp;L198&amp;"&lt;/td&gt;&lt;td headers='matk'&gt;"&amp;M198&amp;"&lt;/td&gt;&lt;td headers='pdef'&gt;"&amp;O198&amp;"&lt;/td&gt;&lt;td headers='mdef'&gt;"&amp;P198&amp;"&lt;/td&gt;&lt;td headers='dex'&gt;"&amp;Q198&amp;"&lt;/td&gt;&lt;td headers='agi'&gt;"&amp;R198&amp;"&lt;/td&gt;&lt;td headers='luck'&gt;"&amp;S198&amp;"&lt;/td&gt;&lt;td headers='aType'&gt;"&amp;T198&amp;IF(V198="","","&lt;br /&gt;"&amp;V198)&amp; "&lt;/td&gt;&lt;td headers='a.bonus'&gt;"&amp;U198&amp;IF(W198="","","&lt;br /&gt;"&amp;W198)&amp;"&lt;/td&gt;&lt;td headers='special'&gt;"&amp;Y198&amp;IF(AA198="","","&lt;br /&gt;"&amp;AA198)&amp;"&lt;/td&gt;&lt;td headers='sp.bonus'&gt;"&amp;Z198&amp;IF(AB198="","","&lt;br /&gt;"&amp;AB198)&amp;"&lt;/td&gt;&lt;td headers='others'&gt;"&amp;AC198&amp;"&lt;/td&gt;&lt;td headers='sinA'&gt;"&amp;AD198&amp;"&lt;/td&gt;&lt;td headers='sinB'&gt;"&amp;AE198&amp;"&lt;/td&gt;&lt;td headers='sinC'&gt;"&amp;AF198&amp;"&lt;/td&gt;&lt;td headers='sinD'&gt;"&amp;AG198&amp;"&lt;/td&gt;&lt;td headers='sinE'&gt;"&amp;AH198&amp;"&lt;/td&gt;&lt;td headers='sinF'&gt;"&amp;AI198&amp;"&lt;/td&gt;&lt;td headers='sinG'&gt;"&amp;AJ198&amp;"&lt;/td&gt;&lt;/tr&gt;"</f>
        <v>&lt;tr class='mmt ltd groupless'&gt;&lt;td headers='icon'&gt;&lt;a href='https://www.alchemistcodedb.com/jp/card/ts-saga-moca-01'&gt;&lt;img src='resources/TS_SAGA_MOCA_01.png' title='優しき風を纏いて' /&gt;&lt;/a&gt;&lt;/td&gt;&lt;td headers='name'&gt;優しき風を纏いて&lt;/td&gt;&lt;td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src='resources/ui/IT_TB_BIRTH_SAG.png'title='サガ地方 Saga Region' /&gt;&lt;/td&gt;&lt;td headers='group'&gt;&lt;/td&gt;&lt;td headers='score' id='m196'&gt;0&lt;/td&gt;&lt;td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198" s="30" t="str">
        <f t="shared" si="24"/>
        <v>document.getElementById('m196').innerHTML = (b0*0);</v>
      </c>
      <c r="AP198" s="34" t="str">
        <f t="shared" si="25"/>
        <v>m196</v>
      </c>
      <c r="AQ198" s="6" t="str">
        <f>IF(T198="","",VLOOKUP(T198,List!N$2:O$7,2,FALSE)&amp;"*"&amp;U198&amp;IF(V198="","","+"&amp;VLOOKUP(V198,List!N$2:O$7,2,FALSE)&amp;"*"&amp;W198&amp;"-"&amp;VLOOKUP(T198,List!N$2:O$7,2,FALSE)&amp;"*"&amp;VLOOKUP(V198,List!N$2:O$7,2,FALSE)&amp;"*"&amp;MIN(U198,W198)))&amp;IF(Y198="","",IF(T198="","","+")&amp;VLOOKUP(Y198,List!P$2:Q$14,2,FALSE)&amp;"*"&amp;Z198&amp;IF(AA198="","","+"&amp;VLOOKUP(AA198,List!P$2:Q$13,2,FALSE)))</f>
        <v/>
      </c>
    </row>
    <row r="199" spans="1:43" s="3" customFormat="1" ht="37.200000000000003" customHeight="1" x14ac:dyDescent="0.3">
      <c r="A199" s="3" t="s">
        <v>270</v>
      </c>
      <c r="C199" s="6" t="s">
        <v>271</v>
      </c>
      <c r="D199" s="3">
        <v>5</v>
      </c>
      <c r="F199" s="6"/>
      <c r="G199" s="14" t="s">
        <v>263</v>
      </c>
      <c r="H199" s="8" t="s">
        <v>100</v>
      </c>
      <c r="I199" s="8"/>
      <c r="J199" s="4">
        <f t="shared" si="21"/>
        <v>90</v>
      </c>
      <c r="K199" s="2">
        <v>50</v>
      </c>
      <c r="L199" s="2"/>
      <c r="M199" s="2">
        <v>30</v>
      </c>
      <c r="N199" s="2">
        <f t="shared" si="22"/>
        <v>30</v>
      </c>
      <c r="O199" s="2"/>
      <c r="P199" s="2"/>
      <c r="Q199" s="2"/>
      <c r="R199" s="2"/>
      <c r="S199" s="7"/>
      <c r="T199" s="3" t="s">
        <v>18</v>
      </c>
      <c r="U199" s="3">
        <v>20</v>
      </c>
      <c r="X199" s="3">
        <f t="shared" si="23"/>
        <v>20</v>
      </c>
      <c r="Z199" s="8"/>
      <c r="AB199" s="4"/>
      <c r="AC199" s="5"/>
      <c r="AD199" s="3">
        <v>20</v>
      </c>
      <c r="AH199" s="3">
        <v>40</v>
      </c>
      <c r="AK199" s="4">
        <f t="shared" si="18"/>
        <v>40</v>
      </c>
      <c r="AM199" s="22"/>
      <c r="AN199" s="30" t="str">
        <f>"&lt;tr class='mmt"&amp;IF(E199="活動"," ev",IF(E199="限定"," ltd",""))&amp;IF(H199=""," groupless'","'")&amp;"&gt;&lt;td headers='icon'&gt;&lt;a href='https://www.alchemistcodedb.com/jp/card/"&amp;SUBSTITUTE(SUBSTITUTE(LOWER(A199),"_","-"),".png","")&amp;"'&gt;&lt;img src='resources/"&amp;A199&amp;"' title='"&amp;C199&amp;"' /&gt;&lt;/a&gt;&lt;/td&gt;&lt;td headers='name'&gt;"&amp;C199&amp;"&lt;/td&gt;&lt;td headers='rank'&gt;"&amp;D199&amp;"&lt;/td&gt;&lt;td headers='remark'&gt;"&amp;IF(E199="活動","&lt;span class='event'&gt;活動&lt;/span&gt;",IF(E199="限定","&lt;span class='limited'&gt;限定&lt;/span&gt;",""))&amp;"&lt;/td&gt;&lt;td headers='origin'&gt;&lt;span class='originName'&gt;"&amp;SUBSTITUTE(G199,CHAR(10),"&lt;br /&gt;")&amp;"&lt;/span&gt;&lt;img class='originLogo' src='resources/ui/"&amp;VLOOKUP(G199,List!F:H,2,FALSE)&amp;"'title='"&amp;SUBSTITUTE(G199,CHAR(10)," ")&amp;"' /&gt;&lt;/td&gt;&lt;td headers='group'&gt;"&amp;IF(H199="","","&lt;span class='groupName'&gt;"&amp;SUBSTITUTE(H199,CHAR(10)," ")&amp;IF(I199="","","&lt;br /&gt;"&amp;SUBSTITUTE(I199,CHAR(10)," "))&amp;"&lt;/span&gt;&lt;img class='groupLogo' src='resources/ui/"&amp;VLOOKUP(H199,List!K:L,2,FALSE)&amp;"' title='"&amp;SUBSTITUTE(H199,CHAR(10)," ")&amp;"' /&gt;")&amp;IF(I199="","","&lt;img class='groupLogo' src='resources/ui/"&amp;VLOOKUP(I199,List!K:L,2,FALSE)&amp;"' title='"&amp;SUBSTITUTE(I199,CHAR(10)," ")&amp;"' /&gt;")&amp;"&lt;/td&gt;&lt;td headers='score' id='"&amp;AP199&amp;"'&gt;"&amp;J199&amp;"&lt;/td&gt;&lt;td headers='HP'&gt;"&amp;K199&amp;"&lt;/td&gt;&lt;td headers='patk'&gt;"&amp;L199&amp;"&lt;/td&gt;&lt;td headers='matk'&gt;"&amp;M199&amp;"&lt;/td&gt;&lt;td headers='pdef'&gt;"&amp;O199&amp;"&lt;/td&gt;&lt;td headers='mdef'&gt;"&amp;P199&amp;"&lt;/td&gt;&lt;td headers='dex'&gt;"&amp;Q199&amp;"&lt;/td&gt;&lt;td headers='agi'&gt;"&amp;R199&amp;"&lt;/td&gt;&lt;td headers='luck'&gt;"&amp;S199&amp;"&lt;/td&gt;&lt;td headers='aType'&gt;"&amp;T199&amp;IF(V199="","","&lt;br /&gt;"&amp;V199)&amp; "&lt;/td&gt;&lt;td headers='a.bonus'&gt;"&amp;U199&amp;IF(W199="","","&lt;br /&gt;"&amp;W199)&amp;"&lt;/td&gt;&lt;td headers='special'&gt;"&amp;Y199&amp;IF(AA199="","","&lt;br /&gt;"&amp;AA199)&amp;"&lt;/td&gt;&lt;td headers='sp.bonus'&gt;"&amp;Z199&amp;IF(AB199="","","&lt;br /&gt;"&amp;AB199)&amp;"&lt;/td&gt;&lt;td headers='others'&gt;"&amp;AC199&amp;"&lt;/td&gt;&lt;td headers='sinA'&gt;"&amp;AD199&amp;"&lt;/td&gt;&lt;td headers='sinB'&gt;"&amp;AE199&amp;"&lt;/td&gt;&lt;td headers='sinC'&gt;"&amp;AF199&amp;"&lt;/td&gt;&lt;td headers='sinD'&gt;"&amp;AG199&amp;"&lt;/td&gt;&lt;td headers='sinE'&gt;"&amp;AH199&amp;"&lt;/td&gt;&lt;td headers='sinF'&gt;"&amp;AI199&amp;"&lt;/td&gt;&lt;td headers='sinG'&gt;"&amp;AJ199&amp;"&lt;/td&gt;&lt;/tr&gt;"</f>
        <v>&lt;tr class='mmt'&gt;&lt;td headers='icon'&gt;&lt;a href='https://www.alchemistcodedb.com/jp/card/ts-saga-nina-01'&gt;&lt;img src='resources/TS_SAGA_NINA_01.png' title='スタディアニマルズ' /&gt;&lt;/a&gt;&lt;/td&gt;&lt;td headers='name'&gt;スタディアニマルズ&lt;/td&gt;&lt;td headers='rank'&gt;5&lt;/td&gt;&lt;td headers='remark'&gt;&lt;/td&gt;&lt;td headers='origin'&gt;&lt;span class='originName'&gt;サガ地方&lt;br /&gt;Saga Region&lt;/span&gt;&lt;img class='originLogo' src='resources/ui/IT_TB_BIRTH_SAG.png'title='サガ地方 Saga Region' /&gt;&lt;/td&gt;&lt;td headers='group'&gt;&lt;span class='groupName'&gt;緋炎騎士団&lt;/span&gt;&lt;img class='groupLogo' src='resources/ui/subgroup_hienkishi.png' title='緋炎騎士団' /&gt;&lt;/td&gt;&lt;td headers='score' id='m197'&gt;90&lt;/td&gt;&lt;td headers='HP'&gt;50&lt;/td&gt;&lt;td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headers='aType'&gt;魔法&lt;/td&gt;&lt;td headers='a.bonus'&gt;20&lt;/td&gt;&lt;td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O199" s="30" t="str">
        <f t="shared" si="24"/>
        <v>document.getElementById('m197').innerHTML = (b0*30) + (s0*40+s1*20+s5*40)+ (ex05*20);</v>
      </c>
      <c r="AP199" s="34" t="str">
        <f t="shared" si="25"/>
        <v>m197</v>
      </c>
      <c r="AQ199" s="6" t="str">
        <f>IF(T199="","",VLOOKUP(T199,List!N$2:O$7,2,FALSE)&amp;"*"&amp;U199&amp;IF(V199="","","+"&amp;VLOOKUP(V199,List!N$2:O$7,2,FALSE)&amp;"*"&amp;W199&amp;"-"&amp;VLOOKUP(T199,List!N$2:O$7,2,FALSE)&amp;"*"&amp;VLOOKUP(V199,List!N$2:O$7,2,FALSE)&amp;"*"&amp;MIN(U199,W199)))&amp;IF(Y199="","",IF(T199="","","+")&amp;VLOOKUP(Y199,List!P$2:Q$14,2,FALSE)&amp;"*"&amp;Z199&amp;IF(AA199="","","+"&amp;VLOOKUP(AA199,List!P$2:Q$13,2,FALSE)))</f>
        <v>ex05*20</v>
      </c>
    </row>
    <row r="200" spans="1:43" s="3" customFormat="1" ht="37.200000000000003" customHeight="1" x14ac:dyDescent="0.3">
      <c r="A200" s="8" t="s">
        <v>272</v>
      </c>
      <c r="C200" s="6" t="s">
        <v>273</v>
      </c>
      <c r="D200" s="3">
        <v>5</v>
      </c>
      <c r="E200" s="3" t="s">
        <v>39</v>
      </c>
      <c r="F200" s="6" t="s">
        <v>847</v>
      </c>
      <c r="G200" s="14" t="s">
        <v>263</v>
      </c>
      <c r="H200" s="8" t="s">
        <v>100</v>
      </c>
      <c r="I200" s="8"/>
      <c r="J200" s="4">
        <f t="shared" si="21"/>
        <v>120</v>
      </c>
      <c r="K200" s="2"/>
      <c r="L200" s="2"/>
      <c r="M200" s="2">
        <v>30</v>
      </c>
      <c r="N200" s="2">
        <f t="shared" si="22"/>
        <v>30</v>
      </c>
      <c r="O200" s="2"/>
      <c r="P200" s="2"/>
      <c r="Q200" s="2"/>
      <c r="R200" s="2"/>
      <c r="S200" s="7"/>
      <c r="T200" s="3" t="s">
        <v>18</v>
      </c>
      <c r="U200" s="3">
        <v>30</v>
      </c>
      <c r="X200" s="3">
        <f t="shared" si="23"/>
        <v>30</v>
      </c>
      <c r="Y200" s="3" t="s">
        <v>21</v>
      </c>
      <c r="Z200" s="8">
        <v>20</v>
      </c>
      <c r="AB200" s="4"/>
      <c r="AC200" s="5" t="s">
        <v>623</v>
      </c>
      <c r="AG200" s="3">
        <v>40</v>
      </c>
      <c r="AH200" s="3">
        <v>20</v>
      </c>
      <c r="AK200" s="4">
        <f t="shared" si="18"/>
        <v>40</v>
      </c>
      <c r="AM200" s="22"/>
      <c r="AN200" s="30" t="str">
        <f>"&lt;tr class='mmt"&amp;IF(E200="活動"," ev",IF(E200="限定"," ltd",""))&amp;IF(H200=""," groupless'","'")&amp;"&gt;&lt;td headers='icon'&gt;&lt;a href='https://www.alchemistcodedb.com/jp/card/"&amp;SUBSTITUTE(SUBSTITUTE(LOWER(A200),"_","-"),".png","")&amp;"'&gt;&lt;img src='resources/"&amp;A200&amp;"' title='"&amp;C200&amp;"' /&gt;&lt;/a&gt;&lt;/td&gt;&lt;td headers='name'&gt;"&amp;C200&amp;"&lt;/td&gt;&lt;td headers='rank'&gt;"&amp;D200&amp;"&lt;/td&gt;&lt;td headers='remark'&gt;"&amp;IF(E200="活動","&lt;span class='event'&gt;活動&lt;/span&gt;",IF(E200="限定","&lt;span class='limited'&gt;限定&lt;/span&gt;",""))&amp;"&lt;/td&gt;&lt;td headers='origin'&gt;&lt;span class='originName'&gt;"&amp;SUBSTITUTE(G200,CHAR(10),"&lt;br /&gt;")&amp;"&lt;/span&gt;&lt;img class='originLogo' src='resources/ui/"&amp;VLOOKUP(G200,List!F:H,2,FALSE)&amp;"'title='"&amp;SUBSTITUTE(G200,CHAR(10)," ")&amp;"' /&gt;&lt;/td&gt;&lt;td headers='group'&gt;"&amp;IF(H200="","","&lt;span class='groupName'&gt;"&amp;SUBSTITUTE(H200,CHAR(10)," ")&amp;IF(I200="","","&lt;br /&gt;"&amp;SUBSTITUTE(I200,CHAR(10)," "))&amp;"&lt;/span&gt;&lt;img class='groupLogo' src='resources/ui/"&amp;VLOOKUP(H200,List!K:L,2,FALSE)&amp;"' title='"&amp;SUBSTITUTE(H200,CHAR(10)," ")&amp;"' /&gt;")&amp;IF(I200="","","&lt;img class='groupLogo' src='resources/ui/"&amp;VLOOKUP(I200,List!K:L,2,FALSE)&amp;"' title='"&amp;SUBSTITUTE(I200,CHAR(10)," ")&amp;"' /&gt;")&amp;"&lt;/td&gt;&lt;td headers='score' id='"&amp;AP200&amp;"'&gt;"&amp;J200&amp;"&lt;/td&gt;&lt;td headers='HP'&gt;"&amp;K200&amp;"&lt;/td&gt;&lt;td headers='patk'&gt;"&amp;L200&amp;"&lt;/td&gt;&lt;td headers='matk'&gt;"&amp;M200&amp;"&lt;/td&gt;&lt;td headers='pdef'&gt;"&amp;O200&amp;"&lt;/td&gt;&lt;td headers='mdef'&gt;"&amp;P200&amp;"&lt;/td&gt;&lt;td headers='dex'&gt;"&amp;Q200&amp;"&lt;/td&gt;&lt;td headers='agi'&gt;"&amp;R200&amp;"&lt;/td&gt;&lt;td headers='luck'&gt;"&amp;S200&amp;"&lt;/td&gt;&lt;td headers='aType'&gt;"&amp;T200&amp;IF(V200="","","&lt;br /&gt;"&amp;V200)&amp; "&lt;/td&gt;&lt;td headers='a.bonus'&gt;"&amp;U200&amp;IF(W200="","","&lt;br /&gt;"&amp;W200)&amp;"&lt;/td&gt;&lt;td headers='special'&gt;"&amp;Y200&amp;IF(AA200="","","&lt;br /&gt;"&amp;AA200)&amp;"&lt;/td&gt;&lt;td headers='sp.bonus'&gt;"&amp;Z200&amp;IF(AB200="","","&lt;br /&gt;"&amp;AB200)&amp;"&lt;/td&gt;&lt;td headers='others'&gt;"&amp;AC200&amp;"&lt;/td&gt;&lt;td headers='sinA'&gt;"&amp;AD200&amp;"&lt;/td&gt;&lt;td headers='sinB'&gt;"&amp;AE200&amp;"&lt;/td&gt;&lt;td headers='sinC'&gt;"&amp;AF200&amp;"&lt;/td&gt;&lt;td headers='sinD'&gt;"&amp;AG200&amp;"&lt;/td&gt;&lt;td headers='sinE'&gt;"&amp;AH200&amp;"&lt;/td&gt;&lt;td headers='sinF'&gt;"&amp;AI200&amp;"&lt;/td&gt;&lt;td headers='sinG'&gt;"&amp;AJ200&amp;"&lt;/td&gt;&lt;/tr&gt;"</f>
        <v>&lt;tr class='mmt ltd'&gt;&lt;td headers='icon'&gt;&lt;a href='https://www.alchemistcodedb.com/jp/card/ts-saga-nina-02'&gt;&lt;img src='resources/TS_SAGA_NINA_02.png' title='手作りクリスマス' /&gt;&lt;/a&gt;&lt;/td&gt;&lt;td headers='name'&gt;手作りクリスマス&lt;/td&gt;&lt;td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src='resources/ui/IT_TB_BIRTH_SAG.png'title='サガ地方 Saga Region' /&gt;&lt;/td&gt;&lt;td headers='group'&gt;&lt;span class='groupName'&gt;緋炎騎士団&lt;/span&gt;&lt;img class='groupLogo' src='resources/ui/subgroup_hienkishi.png' title='緋炎騎士団' /&gt;&lt;/td&gt;&lt;td headers='score' id='m198'&gt;120&lt;/td&gt;&lt;td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headers='aType'&gt;魔法&lt;/td&gt;&lt;td headers='a.bonus'&gt;30&lt;/td&gt;&lt;td headers='special'&gt;範囲&lt;/td&gt;&lt;td headers='sp.bonus'&gt;20&lt;/td&gt;&lt;td headers='others'&gt;MP上限+20%&lt;/td&gt;&lt;td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O200" s="30" t="str">
        <f t="shared" si="24"/>
        <v>document.getElementById('m198').innerHTML = (b0*30) + (s0*40+s4*40+s5*20)+ (ex05*30+ex13*20);</v>
      </c>
      <c r="AP200" s="34" t="str">
        <f t="shared" si="25"/>
        <v>m198</v>
      </c>
      <c r="AQ200" s="6" t="str">
        <f>IF(T200="","",VLOOKUP(T200,List!N$2:O$7,2,FALSE)&amp;"*"&amp;U200&amp;IF(V200="","","+"&amp;VLOOKUP(V200,List!N$2:O$7,2,FALSE)&amp;"*"&amp;W200&amp;"-"&amp;VLOOKUP(T200,List!N$2:O$7,2,FALSE)&amp;"*"&amp;VLOOKUP(V200,List!N$2:O$7,2,FALSE)&amp;"*"&amp;MIN(U200,W200)))&amp;IF(Y200="","",IF(T200="","","+")&amp;VLOOKUP(Y200,List!P$2:Q$14,2,FALSE)&amp;"*"&amp;Z200&amp;IF(AA200="","","+"&amp;VLOOKUP(AA200,List!P$2:Q$13,2,FALSE)))</f>
        <v>ex05*30+ex13*20</v>
      </c>
    </row>
    <row r="201" spans="1:43" s="3" customFormat="1" ht="37.200000000000003" customHeight="1" x14ac:dyDescent="0.3">
      <c r="A201" s="8" t="s">
        <v>469</v>
      </c>
      <c r="C201" s="6" t="s">
        <v>470</v>
      </c>
      <c r="D201" s="3">
        <v>5</v>
      </c>
      <c r="E201" s="3" t="s">
        <v>39</v>
      </c>
      <c r="F201" s="6"/>
      <c r="G201" s="14" t="s">
        <v>263</v>
      </c>
      <c r="H201" s="8"/>
      <c r="I201" s="8"/>
      <c r="J201" s="4">
        <f t="shared" si="21"/>
        <v>0</v>
      </c>
      <c r="K201" s="2"/>
      <c r="L201" s="2"/>
      <c r="M201" s="2"/>
      <c r="N201" s="2">
        <f t="shared" si="22"/>
        <v>0</v>
      </c>
      <c r="O201" s="2"/>
      <c r="P201" s="2"/>
      <c r="Q201" s="2"/>
      <c r="R201" s="2"/>
      <c r="S201" s="7"/>
      <c r="X201" s="3">
        <f t="shared" si="23"/>
        <v>0</v>
      </c>
      <c r="Z201" s="8"/>
      <c r="AB201" s="4"/>
      <c r="AC201" s="5"/>
      <c r="AK201" s="4">
        <f t="shared" si="18"/>
        <v>0</v>
      </c>
      <c r="AM201" s="22"/>
      <c r="AN201" s="30" t="str">
        <f>"&lt;tr class='mmt"&amp;IF(E201="活動"," ev",IF(E201="限定"," ltd",""))&amp;IF(H201=""," groupless'","'")&amp;"&gt;&lt;td headers='icon'&gt;&lt;a href='https://www.alchemistcodedb.com/jp/card/"&amp;SUBSTITUTE(SUBSTITUTE(LOWER(A201),"_","-"),".png","")&amp;"'&gt;&lt;img src='resources/"&amp;A201&amp;"' title='"&amp;C201&amp;"' /&gt;&lt;/a&gt;&lt;/td&gt;&lt;td headers='name'&gt;"&amp;C201&amp;"&lt;/td&gt;&lt;td headers='rank'&gt;"&amp;D201&amp;"&lt;/td&gt;&lt;td headers='remark'&gt;"&amp;IF(E201="活動","&lt;span class='event'&gt;活動&lt;/span&gt;",IF(E201="限定","&lt;span class='limited'&gt;限定&lt;/span&gt;",""))&amp;"&lt;/td&gt;&lt;td headers='origin'&gt;&lt;span class='originName'&gt;"&amp;SUBSTITUTE(G201,CHAR(10),"&lt;br /&gt;")&amp;"&lt;/span&gt;&lt;img class='originLogo' src='resources/ui/"&amp;VLOOKUP(G201,List!F:H,2,FALSE)&amp;"'title='"&amp;SUBSTITUTE(G201,CHAR(10)," ")&amp;"' /&gt;&lt;/td&gt;&lt;td headers='group'&gt;"&amp;IF(H201="","","&lt;span class='groupName'&gt;"&amp;SUBSTITUTE(H201,CHAR(10)," ")&amp;IF(I201="","","&lt;br /&gt;"&amp;SUBSTITUTE(I201,CHAR(10)," "))&amp;"&lt;/span&gt;&lt;img class='groupLogo' src='resources/ui/"&amp;VLOOKUP(H201,List!K:L,2,FALSE)&amp;"' title='"&amp;SUBSTITUTE(H201,CHAR(10)," ")&amp;"' /&gt;")&amp;IF(I201="","","&lt;img class='groupLogo' src='resources/ui/"&amp;VLOOKUP(I201,List!K:L,2,FALSE)&amp;"' title='"&amp;SUBSTITUTE(I201,CHAR(10)," ")&amp;"' /&gt;")&amp;"&lt;/td&gt;&lt;td headers='score' id='"&amp;AP201&amp;"'&gt;"&amp;J201&amp;"&lt;/td&gt;&lt;td headers='HP'&gt;"&amp;K201&amp;"&lt;/td&gt;&lt;td headers='patk'&gt;"&amp;L201&amp;"&lt;/td&gt;&lt;td headers='matk'&gt;"&amp;M201&amp;"&lt;/td&gt;&lt;td headers='pdef'&gt;"&amp;O201&amp;"&lt;/td&gt;&lt;td headers='mdef'&gt;"&amp;P201&amp;"&lt;/td&gt;&lt;td headers='dex'&gt;"&amp;Q201&amp;"&lt;/td&gt;&lt;td headers='agi'&gt;"&amp;R201&amp;"&lt;/td&gt;&lt;td headers='luck'&gt;"&amp;S201&amp;"&lt;/td&gt;&lt;td headers='aType'&gt;"&amp;T201&amp;IF(V201="","","&lt;br /&gt;"&amp;V201)&amp; "&lt;/td&gt;&lt;td headers='a.bonus'&gt;"&amp;U201&amp;IF(W201="","","&lt;br /&gt;"&amp;W201)&amp;"&lt;/td&gt;&lt;td headers='special'&gt;"&amp;Y201&amp;IF(AA201="","","&lt;br /&gt;"&amp;AA201)&amp;"&lt;/td&gt;&lt;td headers='sp.bonus'&gt;"&amp;Z201&amp;IF(AB201="","","&lt;br /&gt;"&amp;AB201)&amp;"&lt;/td&gt;&lt;td headers='others'&gt;"&amp;AC201&amp;"&lt;/td&gt;&lt;td headers='sinA'&gt;"&amp;AD201&amp;"&lt;/td&gt;&lt;td headers='sinB'&gt;"&amp;AE201&amp;"&lt;/td&gt;&lt;td headers='sinC'&gt;"&amp;AF201&amp;"&lt;/td&gt;&lt;td headers='sinD'&gt;"&amp;AG201&amp;"&lt;/td&gt;&lt;td headers='sinE'&gt;"&amp;AH201&amp;"&lt;/td&gt;&lt;td headers='sinF'&gt;"&amp;AI201&amp;"&lt;/td&gt;&lt;td headers='sinG'&gt;"&amp;AJ201&amp;"&lt;/td&gt;&lt;/tr&gt;"</f>
        <v>&lt;tr class='mmt ltd groupless'&gt;&lt;td headers='icon'&gt;&lt;a href='https://www.alchemistcodedb.com/jp/card/ts-saga-sandaisei-01'&gt;&lt;img src='resources/TS_SAGA_SANDAISEI_01.png' title='雪解けを告げた風' /&gt;&lt;/a&gt;&lt;/td&gt;&lt;td headers='name'&gt;雪解けを告げた風&lt;/td&gt;&lt;td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src='resources/ui/IT_TB_BIRTH_SAG.png'title='サガ地方 Saga Region' /&gt;&lt;/td&gt;&lt;td headers='group'&gt;&lt;/td&gt;&lt;td headers='score' id='m199'&gt;0&lt;/td&gt;&lt;td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01" s="30" t="str">
        <f t="shared" si="24"/>
        <v>document.getElementById('m199').innerHTML = (b0*0);</v>
      </c>
      <c r="AP201" s="34" t="str">
        <f t="shared" si="25"/>
        <v>m199</v>
      </c>
      <c r="AQ201" s="6" t="str">
        <f>IF(T201="","",VLOOKUP(T201,List!N$2:O$7,2,FALSE)&amp;"*"&amp;U201&amp;IF(V201="","","+"&amp;VLOOKUP(V201,List!N$2:O$7,2,FALSE)&amp;"*"&amp;W201&amp;"-"&amp;VLOOKUP(T201,List!N$2:O$7,2,FALSE)&amp;"*"&amp;VLOOKUP(V201,List!N$2:O$7,2,FALSE)&amp;"*"&amp;MIN(U201,W201)))&amp;IF(Y201="","",IF(T201="","","+")&amp;VLOOKUP(Y201,List!P$2:Q$14,2,FALSE)&amp;"*"&amp;Z201&amp;IF(AA201="","","+"&amp;VLOOKUP(AA201,List!P$2:Q$13,2,FALSE)))</f>
        <v/>
      </c>
    </row>
    <row r="202" spans="1:43" s="3" customFormat="1" ht="37.200000000000003" customHeight="1" x14ac:dyDescent="0.3">
      <c r="A202" s="8" t="s">
        <v>274</v>
      </c>
      <c r="C202" s="6" t="s">
        <v>275</v>
      </c>
      <c r="D202" s="3">
        <v>5</v>
      </c>
      <c r="F202" s="6"/>
      <c r="G202" s="14" t="s">
        <v>263</v>
      </c>
      <c r="H202" s="8" t="s">
        <v>68</v>
      </c>
      <c r="I202" s="8"/>
      <c r="J202" s="4">
        <f t="shared" si="21"/>
        <v>60</v>
      </c>
      <c r="K202" s="2">
        <v>30</v>
      </c>
      <c r="L202" s="2">
        <v>30</v>
      </c>
      <c r="M202" s="2"/>
      <c r="N202" s="2">
        <f t="shared" si="22"/>
        <v>30</v>
      </c>
      <c r="O202" s="2"/>
      <c r="P202" s="2"/>
      <c r="Q202" s="2">
        <v>30</v>
      </c>
      <c r="R202" s="2">
        <v>5</v>
      </c>
      <c r="S202" s="7"/>
      <c r="X202" s="3">
        <f t="shared" si="23"/>
        <v>0</v>
      </c>
      <c r="Z202" s="8"/>
      <c r="AB202" s="4"/>
      <c r="AC202" s="5"/>
      <c r="AG202" s="3">
        <v>30</v>
      </c>
      <c r="AI202" s="3">
        <v>30</v>
      </c>
      <c r="AK202" s="4">
        <f t="shared" si="18"/>
        <v>30</v>
      </c>
      <c r="AM202" s="22"/>
      <c r="AN202" s="30" t="str">
        <f>"&lt;tr class='mmt"&amp;IF(E202="活動"," ev",IF(E202="限定"," ltd",""))&amp;IF(H202=""," groupless'","'")&amp;"&gt;&lt;td headers='icon'&gt;&lt;a href='https://www.alchemistcodedb.com/jp/card/"&amp;SUBSTITUTE(SUBSTITUTE(LOWER(A202),"_","-"),".png","")&amp;"'&gt;&lt;img src='resources/"&amp;A202&amp;"' title='"&amp;C202&amp;"' /&gt;&lt;/a&gt;&lt;/td&gt;&lt;td headers='name'&gt;"&amp;C202&amp;"&lt;/td&gt;&lt;td headers='rank'&gt;"&amp;D202&amp;"&lt;/td&gt;&lt;td headers='remark'&gt;"&amp;IF(E202="活動","&lt;span class='event'&gt;活動&lt;/span&gt;",IF(E202="限定","&lt;span class='limited'&gt;限定&lt;/span&gt;",""))&amp;"&lt;/td&gt;&lt;td headers='origin'&gt;&lt;span class='originName'&gt;"&amp;SUBSTITUTE(G202,CHAR(10),"&lt;br /&gt;")&amp;"&lt;/span&gt;&lt;img class='originLogo' src='resources/ui/"&amp;VLOOKUP(G202,List!F:H,2,FALSE)&amp;"'title='"&amp;SUBSTITUTE(G202,CHAR(10)," ")&amp;"' /&gt;&lt;/td&gt;&lt;td headers='group'&gt;"&amp;IF(H202="","","&lt;span class='groupName'&gt;"&amp;SUBSTITUTE(H202,CHAR(10)," ")&amp;IF(I202="","","&lt;br /&gt;"&amp;SUBSTITUTE(I202,CHAR(10)," "))&amp;"&lt;/span&gt;&lt;img class='groupLogo' src='resources/ui/"&amp;VLOOKUP(H202,List!K:L,2,FALSE)&amp;"' title='"&amp;SUBSTITUTE(H202,CHAR(10)," ")&amp;"' /&gt;")&amp;IF(I202="","","&lt;img class='groupLogo' src='resources/ui/"&amp;VLOOKUP(I202,List!K:L,2,FALSE)&amp;"' title='"&amp;SUBSTITUTE(I202,CHAR(10)," ")&amp;"' /&gt;")&amp;"&lt;/td&gt;&lt;td headers='score' id='"&amp;AP202&amp;"'&gt;"&amp;J202&amp;"&lt;/td&gt;&lt;td headers='HP'&gt;"&amp;K202&amp;"&lt;/td&gt;&lt;td headers='patk'&gt;"&amp;L202&amp;"&lt;/td&gt;&lt;td headers='matk'&gt;"&amp;M202&amp;"&lt;/td&gt;&lt;td headers='pdef'&gt;"&amp;O202&amp;"&lt;/td&gt;&lt;td headers='mdef'&gt;"&amp;P202&amp;"&lt;/td&gt;&lt;td headers='dex'&gt;"&amp;Q202&amp;"&lt;/td&gt;&lt;td headers='agi'&gt;"&amp;R202&amp;"&lt;/td&gt;&lt;td headers='luck'&gt;"&amp;S202&amp;"&lt;/td&gt;&lt;td headers='aType'&gt;"&amp;T202&amp;IF(V202="","","&lt;br /&gt;"&amp;V202)&amp; "&lt;/td&gt;&lt;td headers='a.bonus'&gt;"&amp;U202&amp;IF(W202="","","&lt;br /&gt;"&amp;W202)&amp;"&lt;/td&gt;&lt;td headers='special'&gt;"&amp;Y202&amp;IF(AA202="","","&lt;br /&gt;"&amp;AA202)&amp;"&lt;/td&gt;&lt;td headers='sp.bonus'&gt;"&amp;Z202&amp;IF(AB202="","","&lt;br /&gt;"&amp;AB202)&amp;"&lt;/td&gt;&lt;td headers='others'&gt;"&amp;AC202&amp;"&lt;/td&gt;&lt;td headers='sinA'&gt;"&amp;AD202&amp;"&lt;/td&gt;&lt;td headers='sinB'&gt;"&amp;AE202&amp;"&lt;/td&gt;&lt;td headers='sinC'&gt;"&amp;AF202&amp;"&lt;/td&gt;&lt;td headers='sinD'&gt;"&amp;AG202&amp;"&lt;/td&gt;&lt;td headers='sinE'&gt;"&amp;AH202&amp;"&lt;/td&gt;&lt;td headers='sinF'&gt;"&amp;AI202&amp;"&lt;/td&gt;&lt;td headers='sinG'&gt;"&amp;AJ202&amp;"&lt;/td&gt;&lt;/tr&gt;"</f>
        <v>&lt;tr class='mmt'&gt;&lt;td headers='icon'&gt;&lt;a href='https://www.alchemistcodedb.com/jp/card/ts-saga-seida-01'&gt;&lt;img src='resources/TS_SAGA_SEIDA_01.png' title='熱き魂を乗せて' /&gt;&lt;/a&gt;&lt;/td&gt;&lt;td headers='name'&gt;熱き魂を乗せて&lt;/td&gt;&lt;td headers='rank'&gt;5&lt;/td&gt;&lt;td headers='remark'&gt;&lt;/td&gt;&lt;td headers='origin'&gt;&lt;span class='originName'&gt;サガ地方&lt;br /&gt;Saga Region&lt;/span&gt;&lt;img class='originLogo' src='resources/ui/IT_TB_BIRTH_SAG.png'title='サガ地方 Saga Region' /&gt;&lt;/td&gt;&lt;td headers='group'&gt;&lt;span class='groupName'&gt;聖教騎士団&lt;/span&gt;&lt;img class='groupLogo' src='resources/ui/subgroup_seikyoukishi.png' title='聖教騎士団' /&gt;&lt;/td&gt;&lt;td headers='score' id='m200'&gt;60&lt;/td&gt;&lt;td headers='HP'&gt;30&lt;/td&gt;&lt;td headers='patk'&gt;30&lt;/td&gt;&lt;td headers='matk'&gt;&lt;/td&gt;&lt;td headers='pdef'&gt;&lt;/td&gt;&lt;td headers='mdef'&gt;&lt;/td&gt;&lt;td headers='dex'&gt;30&lt;/td&gt;&lt;td headers='agi'&gt;5&lt;/td&gt;&lt;td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O202" s="30" t="str">
        <f t="shared" si="24"/>
        <v>document.getElementById('m200').innerHTML = (b0*30+b1*30) + (s0*30+s4*30+s6*30);</v>
      </c>
      <c r="AP202" s="34" t="str">
        <f t="shared" si="25"/>
        <v>m200</v>
      </c>
      <c r="AQ202" s="6" t="str">
        <f>IF(T202="","",VLOOKUP(T202,List!N$2:O$7,2,FALSE)&amp;"*"&amp;U202&amp;IF(V202="","","+"&amp;VLOOKUP(V202,List!N$2:O$7,2,FALSE)&amp;"*"&amp;W202&amp;"-"&amp;VLOOKUP(T202,List!N$2:O$7,2,FALSE)&amp;"*"&amp;VLOOKUP(V202,List!N$2:O$7,2,FALSE)&amp;"*"&amp;MIN(U202,W202)))&amp;IF(Y202="","",IF(T202="","","+")&amp;VLOOKUP(Y202,List!P$2:Q$14,2,FALSE)&amp;"*"&amp;Z202&amp;IF(AA202="","","+"&amp;VLOOKUP(AA202,List!P$2:Q$13,2,FALSE)))</f>
        <v/>
      </c>
    </row>
    <row r="203" spans="1:43" s="3" customFormat="1" ht="37.200000000000003" customHeight="1" x14ac:dyDescent="0.3">
      <c r="A203" s="8" t="s">
        <v>471</v>
      </c>
      <c r="C203" s="6" t="s">
        <v>472</v>
      </c>
      <c r="D203" s="3">
        <v>5</v>
      </c>
      <c r="E203" s="3" t="s">
        <v>39</v>
      </c>
      <c r="F203" s="6"/>
      <c r="G203" s="14" t="s">
        <v>263</v>
      </c>
      <c r="H203" s="8"/>
      <c r="I203" s="8"/>
      <c r="J203" s="4">
        <f t="shared" si="21"/>
        <v>0</v>
      </c>
      <c r="K203" s="2"/>
      <c r="L203" s="2"/>
      <c r="M203" s="2"/>
      <c r="N203" s="2">
        <f t="shared" si="22"/>
        <v>0</v>
      </c>
      <c r="O203" s="2"/>
      <c r="P203" s="2"/>
      <c r="Q203" s="2"/>
      <c r="R203" s="2"/>
      <c r="S203" s="7"/>
      <c r="X203" s="3">
        <f t="shared" si="23"/>
        <v>0</v>
      </c>
      <c r="Z203" s="8"/>
      <c r="AB203" s="4"/>
      <c r="AC203" s="5"/>
      <c r="AK203" s="4">
        <f t="shared" si="18"/>
        <v>0</v>
      </c>
      <c r="AM203" s="22"/>
      <c r="AN203" s="30" t="str">
        <f>"&lt;tr class='mmt"&amp;IF(E203="活動"," ev",IF(E203="限定"," ltd",""))&amp;IF(H203=""," groupless'","'")&amp;"&gt;&lt;td headers='icon'&gt;&lt;a href='https://www.alchemistcodedb.com/jp/card/"&amp;SUBSTITUTE(SUBSTITUTE(LOWER(A203),"_","-"),".png","")&amp;"'&gt;&lt;img src='resources/"&amp;A203&amp;"' title='"&amp;C203&amp;"' /&gt;&lt;/a&gt;&lt;/td&gt;&lt;td headers='name'&gt;"&amp;C203&amp;"&lt;/td&gt;&lt;td headers='rank'&gt;"&amp;D203&amp;"&lt;/td&gt;&lt;td headers='remark'&gt;"&amp;IF(E203="活動","&lt;span class='event'&gt;活動&lt;/span&gt;",IF(E203="限定","&lt;span class='limited'&gt;限定&lt;/span&gt;",""))&amp;"&lt;/td&gt;&lt;td headers='origin'&gt;&lt;span class='originName'&gt;"&amp;SUBSTITUTE(G203,CHAR(10),"&lt;br /&gt;")&amp;"&lt;/span&gt;&lt;img class='originLogo' src='resources/ui/"&amp;VLOOKUP(G203,List!F:H,2,FALSE)&amp;"'title='"&amp;SUBSTITUTE(G203,CHAR(10)," ")&amp;"' /&gt;&lt;/td&gt;&lt;td headers='group'&gt;"&amp;IF(H203="","","&lt;span class='groupName'&gt;"&amp;SUBSTITUTE(H203,CHAR(10)," ")&amp;IF(I203="","","&lt;br /&gt;"&amp;SUBSTITUTE(I203,CHAR(10)," "))&amp;"&lt;/span&gt;&lt;img class='groupLogo' src='resources/ui/"&amp;VLOOKUP(H203,List!K:L,2,FALSE)&amp;"' title='"&amp;SUBSTITUTE(H203,CHAR(10)," ")&amp;"' /&gt;")&amp;IF(I203="","","&lt;img class='groupLogo' src='resources/ui/"&amp;VLOOKUP(I203,List!K:L,2,FALSE)&amp;"' title='"&amp;SUBSTITUTE(I203,CHAR(10)," ")&amp;"' /&gt;")&amp;"&lt;/td&gt;&lt;td headers='score' id='"&amp;AP203&amp;"'&gt;"&amp;J203&amp;"&lt;/td&gt;&lt;td headers='HP'&gt;"&amp;K203&amp;"&lt;/td&gt;&lt;td headers='patk'&gt;"&amp;L203&amp;"&lt;/td&gt;&lt;td headers='matk'&gt;"&amp;M203&amp;"&lt;/td&gt;&lt;td headers='pdef'&gt;"&amp;O203&amp;"&lt;/td&gt;&lt;td headers='mdef'&gt;"&amp;P203&amp;"&lt;/td&gt;&lt;td headers='dex'&gt;"&amp;Q203&amp;"&lt;/td&gt;&lt;td headers='agi'&gt;"&amp;R203&amp;"&lt;/td&gt;&lt;td headers='luck'&gt;"&amp;S203&amp;"&lt;/td&gt;&lt;td headers='aType'&gt;"&amp;T203&amp;IF(V203="","","&lt;br /&gt;"&amp;V203)&amp; "&lt;/td&gt;&lt;td headers='a.bonus'&gt;"&amp;U203&amp;IF(W203="","","&lt;br /&gt;"&amp;W203)&amp;"&lt;/td&gt;&lt;td headers='special'&gt;"&amp;Y203&amp;IF(AA203="","","&lt;br /&gt;"&amp;AA203)&amp;"&lt;/td&gt;&lt;td headers='sp.bonus'&gt;"&amp;Z203&amp;IF(AB203="","","&lt;br /&gt;"&amp;AB203)&amp;"&lt;/td&gt;&lt;td headers='others'&gt;"&amp;AC203&amp;"&lt;/td&gt;&lt;td headers='sinA'&gt;"&amp;AD203&amp;"&lt;/td&gt;&lt;td headers='sinB'&gt;"&amp;AE203&amp;"&lt;/td&gt;&lt;td headers='sinC'&gt;"&amp;AF203&amp;"&lt;/td&gt;&lt;td headers='sinD'&gt;"&amp;AG203&amp;"&lt;/td&gt;&lt;td headers='sinE'&gt;"&amp;AH203&amp;"&lt;/td&gt;&lt;td headers='sinF'&gt;"&amp;AI203&amp;"&lt;/td&gt;&lt;td headers='sinG'&gt;"&amp;AJ203&amp;"&lt;/td&gt;&lt;/tr&gt;"</f>
        <v>&lt;tr class='mmt ltd groupless'&gt;&lt;td headers='icon'&gt;&lt;a href='https://www.alchemistcodedb.com/jp/card/ts-saga-tamisu-01'&gt;&lt;img src='resources/TS_SAGA_TAMISU_01.png' title='緑は奇跡の色となりて' /&gt;&lt;/a&gt;&lt;/td&gt;&lt;td headers='name'&gt;緑は奇跡の色となりて&lt;/td&gt;&lt;td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src='resources/ui/IT_TB_BIRTH_SAG.png'title='サガ地方 Saga Region' /&gt;&lt;/td&gt;&lt;td headers='group'&gt;&lt;/td&gt;&lt;td headers='score' id='m201'&gt;0&lt;/td&gt;&lt;td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03" s="30" t="str">
        <f t="shared" si="24"/>
        <v>document.getElementById('m201').innerHTML = (b0*0);</v>
      </c>
      <c r="AP203" s="34" t="str">
        <f t="shared" si="25"/>
        <v>m201</v>
      </c>
      <c r="AQ203" s="6" t="str">
        <f>IF(T203="","",VLOOKUP(T203,List!N$2:O$7,2,FALSE)&amp;"*"&amp;U203&amp;IF(V203="","","+"&amp;VLOOKUP(V203,List!N$2:O$7,2,FALSE)&amp;"*"&amp;W203&amp;"-"&amp;VLOOKUP(T203,List!N$2:O$7,2,FALSE)&amp;"*"&amp;VLOOKUP(V203,List!N$2:O$7,2,FALSE)&amp;"*"&amp;MIN(U203,W203)))&amp;IF(Y203="","",IF(T203="","","+")&amp;VLOOKUP(Y203,List!P$2:Q$14,2,FALSE)&amp;"*"&amp;Z203&amp;IF(AA203="","","+"&amp;VLOOKUP(AA203,List!P$2:Q$13,2,FALSE)))</f>
        <v/>
      </c>
    </row>
    <row r="204" spans="1:43" s="3" customFormat="1" ht="37.200000000000003" customHeight="1" x14ac:dyDescent="0.3">
      <c r="A204" s="8" t="s">
        <v>549</v>
      </c>
      <c r="C204" s="6" t="s">
        <v>551</v>
      </c>
      <c r="D204" s="3">
        <v>5</v>
      </c>
      <c r="E204" s="3" t="s">
        <v>39</v>
      </c>
      <c r="F204" s="6"/>
      <c r="G204" s="14" t="s">
        <v>36</v>
      </c>
      <c r="H204" s="8" t="s">
        <v>552</v>
      </c>
      <c r="I204" s="8"/>
      <c r="J204" s="4">
        <f t="shared" si="21"/>
        <v>80</v>
      </c>
      <c r="K204" s="2">
        <v>50</v>
      </c>
      <c r="L204" s="2">
        <v>20</v>
      </c>
      <c r="M204" s="2"/>
      <c r="N204" s="2">
        <f t="shared" si="22"/>
        <v>20</v>
      </c>
      <c r="O204" s="2">
        <v>20</v>
      </c>
      <c r="P204" s="2"/>
      <c r="Q204" s="2"/>
      <c r="R204" s="2"/>
      <c r="S204" s="7"/>
      <c r="X204" s="3">
        <f t="shared" si="23"/>
        <v>0</v>
      </c>
      <c r="Z204" s="8"/>
      <c r="AB204" s="4"/>
      <c r="AC204" s="5" t="s">
        <v>544</v>
      </c>
      <c r="AH204" s="3">
        <v>60</v>
      </c>
      <c r="AK204" s="4">
        <f t="shared" si="18"/>
        <v>60</v>
      </c>
      <c r="AM204" s="22"/>
      <c r="AN204" s="30" t="str">
        <f>"&lt;tr class='mmt"&amp;IF(E204="活動"," ev",IF(E204="限定"," ltd",""))&amp;IF(H204=""," groupless'","'")&amp;"&gt;&lt;td headers='icon'&gt;&lt;a href='https://www.alchemistcodedb.com/jp/card/"&amp;SUBSTITUTE(SUBSTITUTE(LOWER(A204),"_","-"),".png","")&amp;"'&gt;&lt;img src='resources/"&amp;A204&amp;"' title='"&amp;C204&amp;"' /&gt;&lt;/a&gt;&lt;/td&gt;&lt;td headers='name'&gt;"&amp;C204&amp;"&lt;/td&gt;&lt;td headers='rank'&gt;"&amp;D204&amp;"&lt;/td&gt;&lt;td headers='remark'&gt;"&amp;IF(E204="活動","&lt;span class='event'&gt;活動&lt;/span&gt;",IF(E204="限定","&lt;span class='limited'&gt;限定&lt;/span&gt;",""))&amp;"&lt;/td&gt;&lt;td headers='origin'&gt;&lt;span class='originName'&gt;"&amp;SUBSTITUTE(G204,CHAR(10),"&lt;br /&gt;")&amp;"&lt;/span&gt;&lt;img class='originLogo' src='resources/ui/"&amp;VLOOKUP(G204,List!F:H,2,FALSE)&amp;"'title='"&amp;SUBSTITUTE(G204,CHAR(10)," ")&amp;"' /&gt;&lt;/td&gt;&lt;td headers='group'&gt;"&amp;IF(H204="","","&lt;span class='groupName'&gt;"&amp;SUBSTITUTE(H204,CHAR(10)," ")&amp;IF(I204="","","&lt;br /&gt;"&amp;SUBSTITUTE(I204,CHAR(10)," "))&amp;"&lt;/span&gt;&lt;img class='groupLogo' src='resources/ui/"&amp;VLOOKUP(H204,List!K:L,2,FALSE)&amp;"' title='"&amp;SUBSTITUTE(H204,CHAR(10)," ")&amp;"' /&gt;")&amp;IF(I204="","","&lt;img class='groupLogo' src='resources/ui/"&amp;VLOOKUP(I204,List!K:L,2,FALSE)&amp;"' title='"&amp;SUBSTITUTE(I204,CHAR(10)," ")&amp;"' /&gt;")&amp;"&lt;/td&gt;&lt;td headers='score' id='"&amp;AP204&amp;"'&gt;"&amp;J204&amp;"&lt;/td&gt;&lt;td headers='HP'&gt;"&amp;K204&amp;"&lt;/td&gt;&lt;td headers='patk'&gt;"&amp;L204&amp;"&lt;/td&gt;&lt;td headers='matk'&gt;"&amp;M204&amp;"&lt;/td&gt;&lt;td headers='pdef'&gt;"&amp;O204&amp;"&lt;/td&gt;&lt;td headers='mdef'&gt;"&amp;P204&amp;"&lt;/td&gt;&lt;td headers='dex'&gt;"&amp;Q204&amp;"&lt;/td&gt;&lt;td headers='agi'&gt;"&amp;R204&amp;"&lt;/td&gt;&lt;td headers='luck'&gt;"&amp;S204&amp;"&lt;/td&gt;&lt;td headers='aType'&gt;"&amp;T204&amp;IF(V204="","","&lt;br /&gt;"&amp;V204)&amp; "&lt;/td&gt;&lt;td headers='a.bonus'&gt;"&amp;U204&amp;IF(W204="","","&lt;br /&gt;"&amp;W204)&amp;"&lt;/td&gt;&lt;td headers='special'&gt;"&amp;Y204&amp;IF(AA204="","","&lt;br /&gt;"&amp;AA204)&amp;"&lt;/td&gt;&lt;td headers='sp.bonus'&gt;"&amp;Z204&amp;IF(AB204="","","&lt;br /&gt;"&amp;AB204)&amp;"&lt;/td&gt;&lt;td headers='others'&gt;"&amp;AC204&amp;"&lt;/td&gt;&lt;td headers='sinA'&gt;"&amp;AD204&amp;"&lt;/td&gt;&lt;td headers='sinB'&gt;"&amp;AE204&amp;"&lt;/td&gt;&lt;td headers='sinC'&gt;"&amp;AF204&amp;"&lt;/td&gt;&lt;td headers='sinD'&gt;"&amp;AG204&amp;"&lt;/td&gt;&lt;td headers='sinE'&gt;"&amp;AH204&amp;"&lt;/td&gt;&lt;td headers='sinF'&gt;"&amp;AI204&amp;"&lt;/td&gt;&lt;td headers='sinG'&gt;"&amp;AJ204&amp;"&lt;/td&gt;&lt;/tr&gt;"</f>
        <v>&lt;tr class='mmt ltd'&gt;&lt;td headers='icon'&gt;&lt;a href='https://www.alchemistcodedb.com/jp/card/ts-sb-01'&gt;&lt;img src='resources/TS_SB_01.png' title='盾の勇者に差し込む光' /&gt;&lt;/a&gt;&lt;/td&gt;&lt;td headers='name'&gt;盾の勇者に差し込む光&lt;/td&gt;&lt;td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id='m202'&gt;80&lt;/td&gt;&lt;td headers='HP'&gt;50&lt;/td&gt;&lt;td headers='patk'&gt;20&lt;/td&gt;&lt;td headers='matk'&gt;&lt;/td&gt;&lt;td headers='pdef'&gt;20&lt;/td&gt;&lt;td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O204" s="30" t="str">
        <f t="shared" si="24"/>
        <v>document.getElementById('m202').innerHTML = (b0*20+b1*20) + (s0*60+s5*60);</v>
      </c>
      <c r="AP204" s="34" t="str">
        <f t="shared" si="25"/>
        <v>m202</v>
      </c>
      <c r="AQ204" s="6" t="str">
        <f>IF(T204="","",VLOOKUP(T204,List!N$2:O$7,2,FALSE)&amp;"*"&amp;U204&amp;IF(V204="","","+"&amp;VLOOKUP(V204,List!N$2:O$7,2,FALSE)&amp;"*"&amp;W204&amp;"-"&amp;VLOOKUP(T204,List!N$2:O$7,2,FALSE)&amp;"*"&amp;VLOOKUP(V204,List!N$2:O$7,2,FALSE)&amp;"*"&amp;MIN(U204,W204)))&amp;IF(Y204="","",IF(T204="","","+")&amp;VLOOKUP(Y204,List!P$2:Q$14,2,FALSE)&amp;"*"&amp;Z204&amp;IF(AA204="","","+"&amp;VLOOKUP(AA204,List!P$2:Q$13,2,FALSE)))</f>
        <v/>
      </c>
    </row>
    <row r="205" spans="1:43" s="3" customFormat="1" ht="37.200000000000003" customHeight="1" x14ac:dyDescent="0.3">
      <c r="A205" s="8" t="s">
        <v>550</v>
      </c>
      <c r="C205" s="6" t="s">
        <v>553</v>
      </c>
      <c r="D205" s="3">
        <v>5</v>
      </c>
      <c r="E205" s="3" t="s">
        <v>39</v>
      </c>
      <c r="F205" s="6"/>
      <c r="G205" s="14" t="s">
        <v>36</v>
      </c>
      <c r="H205" s="8" t="s">
        <v>552</v>
      </c>
      <c r="I205" s="8"/>
      <c r="J205" s="4">
        <f t="shared" si="21"/>
        <v>80</v>
      </c>
      <c r="K205" s="2">
        <v>30</v>
      </c>
      <c r="L205" s="2"/>
      <c r="M205" s="2">
        <v>30</v>
      </c>
      <c r="N205" s="2">
        <f t="shared" si="22"/>
        <v>30</v>
      </c>
      <c r="O205" s="2"/>
      <c r="P205" s="2"/>
      <c r="Q205" s="2"/>
      <c r="R205" s="2"/>
      <c r="S205" s="7"/>
      <c r="T205" s="5" t="s">
        <v>16</v>
      </c>
      <c r="U205" s="3">
        <v>20</v>
      </c>
      <c r="V205" s="5" t="s">
        <v>18</v>
      </c>
      <c r="W205" s="3">
        <v>20</v>
      </c>
      <c r="X205" s="3">
        <f t="shared" si="23"/>
        <v>20</v>
      </c>
      <c r="Z205" s="8"/>
      <c r="AB205" s="4"/>
      <c r="AC205" s="5"/>
      <c r="AG205" s="3">
        <v>30</v>
      </c>
      <c r="AH205" s="3">
        <v>30</v>
      </c>
      <c r="AK205" s="4">
        <f t="shared" si="18"/>
        <v>30</v>
      </c>
      <c r="AM205" s="22"/>
      <c r="AN205" s="30" t="str">
        <f>"&lt;tr class='mmt"&amp;IF(E205="活動"," ev",IF(E205="限定"," ltd",""))&amp;IF(H205=""," groupless'","'")&amp;"&gt;&lt;td headers='icon'&gt;&lt;a href='https://www.alchemistcodedb.com/jp/card/"&amp;SUBSTITUTE(SUBSTITUTE(LOWER(A205),"_","-"),".png","")&amp;"'&gt;&lt;img src='resources/"&amp;A205&amp;"' title='"&amp;C205&amp;"' /&gt;&lt;/a&gt;&lt;/td&gt;&lt;td headers='name'&gt;"&amp;C205&amp;"&lt;/td&gt;&lt;td headers='rank'&gt;"&amp;D205&amp;"&lt;/td&gt;&lt;td headers='remark'&gt;"&amp;IF(E205="活動","&lt;span class='event'&gt;活動&lt;/span&gt;",IF(E205="限定","&lt;span class='limited'&gt;限定&lt;/span&gt;",""))&amp;"&lt;/td&gt;&lt;td headers='origin'&gt;&lt;span class='originName'&gt;"&amp;SUBSTITUTE(G205,CHAR(10),"&lt;br /&gt;")&amp;"&lt;/span&gt;&lt;img class='originLogo' src='resources/ui/"&amp;VLOOKUP(G205,List!F:H,2,FALSE)&amp;"'title='"&amp;SUBSTITUTE(G205,CHAR(10)," ")&amp;"' /&gt;&lt;/td&gt;&lt;td headers='group'&gt;"&amp;IF(H205="","","&lt;span class='groupName'&gt;"&amp;SUBSTITUTE(H205,CHAR(10)," ")&amp;IF(I205="","","&lt;br /&gt;"&amp;SUBSTITUTE(I205,CHAR(10)," "))&amp;"&lt;/span&gt;&lt;img class='groupLogo' src='resources/ui/"&amp;VLOOKUP(H205,List!K:L,2,FALSE)&amp;"' title='"&amp;SUBSTITUTE(H205,CHAR(10)," ")&amp;"' /&gt;")&amp;IF(I205="","","&lt;img class='groupLogo' src='resources/ui/"&amp;VLOOKUP(I205,List!K:L,2,FALSE)&amp;"' title='"&amp;SUBSTITUTE(I205,CHAR(10)," ")&amp;"' /&gt;")&amp;"&lt;/td&gt;&lt;td headers='score' id='"&amp;AP205&amp;"'&gt;"&amp;J205&amp;"&lt;/td&gt;&lt;td headers='HP'&gt;"&amp;K205&amp;"&lt;/td&gt;&lt;td headers='patk'&gt;"&amp;L205&amp;"&lt;/td&gt;&lt;td headers='matk'&gt;"&amp;M205&amp;"&lt;/td&gt;&lt;td headers='pdef'&gt;"&amp;O205&amp;"&lt;/td&gt;&lt;td headers='mdef'&gt;"&amp;P205&amp;"&lt;/td&gt;&lt;td headers='dex'&gt;"&amp;Q205&amp;"&lt;/td&gt;&lt;td headers='agi'&gt;"&amp;R205&amp;"&lt;/td&gt;&lt;td headers='luck'&gt;"&amp;S205&amp;"&lt;/td&gt;&lt;td headers='aType'&gt;"&amp;T205&amp;IF(V205="","","&lt;br /&gt;"&amp;V205)&amp; "&lt;/td&gt;&lt;td headers='a.bonus'&gt;"&amp;U205&amp;IF(W205="","","&lt;br /&gt;"&amp;W205)&amp;"&lt;/td&gt;&lt;td headers='special'&gt;"&amp;Y205&amp;IF(AA205="","","&lt;br /&gt;"&amp;AA205)&amp;"&lt;/td&gt;&lt;td headers='sp.bonus'&gt;"&amp;Z205&amp;IF(AB205="","","&lt;br /&gt;"&amp;AB205)&amp;"&lt;/td&gt;&lt;td headers='others'&gt;"&amp;AC205&amp;"&lt;/td&gt;&lt;td headers='sinA'&gt;"&amp;AD205&amp;"&lt;/td&gt;&lt;td headers='sinB'&gt;"&amp;AE205&amp;"&lt;/td&gt;&lt;td headers='sinC'&gt;"&amp;AF205&amp;"&lt;/td&gt;&lt;td headers='sinD'&gt;"&amp;AG205&amp;"&lt;/td&gt;&lt;td headers='sinE'&gt;"&amp;AH205&amp;"&lt;/td&gt;&lt;td headers='sinF'&gt;"&amp;AI205&amp;"&lt;/td&gt;&lt;td headers='sinG'&gt;"&amp;AJ205&amp;"&lt;/td&gt;&lt;/tr&gt;"</f>
        <v>&lt;tr class='mmt ltd'&gt;&lt;td headers='icon'&gt;&lt;a href='https://www.alchemistcodedb.com/jp/card/ts-sb-02'&gt;&lt;img src='resources/TS_SB_02.png' title='第二王女の願いごと' /&gt;&lt;/a&gt;&lt;/td&gt;&lt;td headers='name'&gt;第二王女の願いごと&lt;/td&gt;&lt;td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id='m203'&gt;80&lt;/td&gt;&lt;td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headers='aType'&gt;打撃&lt;br /&gt;魔法&lt;/td&gt;&lt;td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O205" s="30" t="str">
        <f t="shared" si="24"/>
        <v>document.getElementById('m203').innerHTML = (b0*30) + (s0*30+s4*30+s5*30)+ (ex03*20+ex05*20-ex03*ex05*20);</v>
      </c>
      <c r="AP205" s="34" t="str">
        <f t="shared" si="25"/>
        <v>m203</v>
      </c>
      <c r="AQ205" s="6" t="str">
        <f>IF(T205="","",VLOOKUP(T205,List!N$2:O$7,2,FALSE)&amp;"*"&amp;U205&amp;IF(V205="","","+"&amp;VLOOKUP(V205,List!N$2:O$7,2,FALSE)&amp;"*"&amp;W205&amp;"-"&amp;VLOOKUP(T205,List!N$2:O$7,2,FALSE)&amp;"*"&amp;VLOOKUP(V205,List!N$2:O$7,2,FALSE)&amp;"*"&amp;MIN(U205,W205)))&amp;IF(Y205="","",IF(T205="","","+")&amp;VLOOKUP(Y205,List!P$2:Q$14,2,FALSE)&amp;"*"&amp;Z205&amp;IF(AA205="","","+"&amp;VLOOKUP(AA205,List!P$2:Q$13,2,FALSE)))</f>
        <v>ex03*20+ex05*20-ex03*ex05*20</v>
      </c>
    </row>
    <row r="206" spans="1:43" s="3" customFormat="1" ht="37.200000000000003" customHeight="1" x14ac:dyDescent="0.3">
      <c r="A206" s="8" t="s">
        <v>276</v>
      </c>
      <c r="C206" s="6" t="s">
        <v>277</v>
      </c>
      <c r="D206" s="3">
        <v>5</v>
      </c>
      <c r="E206" s="3" t="s">
        <v>39</v>
      </c>
      <c r="F206" s="6"/>
      <c r="G206" s="14" t="s">
        <v>36</v>
      </c>
      <c r="H206" s="8"/>
      <c r="I206" s="8"/>
      <c r="J206" s="4">
        <f t="shared" si="21"/>
        <v>0</v>
      </c>
      <c r="K206" s="2"/>
      <c r="L206" s="2"/>
      <c r="M206" s="2"/>
      <c r="N206" s="2">
        <f t="shared" si="22"/>
        <v>0</v>
      </c>
      <c r="O206" s="2"/>
      <c r="P206" s="2"/>
      <c r="Q206" s="2"/>
      <c r="R206" s="2"/>
      <c r="S206" s="7"/>
      <c r="X206" s="3">
        <f t="shared" si="23"/>
        <v>0</v>
      </c>
      <c r="Z206" s="8"/>
      <c r="AB206" s="4"/>
      <c r="AC206" s="5"/>
      <c r="AK206" s="4">
        <f t="shared" si="18"/>
        <v>0</v>
      </c>
      <c r="AM206" s="22"/>
      <c r="AN206" s="30" t="str">
        <f>"&lt;tr class='mmt"&amp;IF(E206="活動"," ev",IF(E206="限定"," ltd",""))&amp;IF(H206=""," groupless'","'")&amp;"&gt;&lt;td headers='icon'&gt;&lt;a href='https://www.alchemistcodedb.com/jp/card/"&amp;SUBSTITUTE(SUBSTITUTE(LOWER(A206),"_","-"),".png","")&amp;"'&gt;&lt;img src='resources/"&amp;A206&amp;"' title='"&amp;C206&amp;"' /&gt;&lt;/a&gt;&lt;/td&gt;&lt;td headers='name'&gt;"&amp;C206&amp;"&lt;/td&gt;&lt;td headers='rank'&gt;"&amp;D206&amp;"&lt;/td&gt;&lt;td headers='remark'&gt;"&amp;IF(E206="活動","&lt;span class='event'&gt;活動&lt;/span&gt;",IF(E206="限定","&lt;span class='limited'&gt;限定&lt;/span&gt;",""))&amp;"&lt;/td&gt;&lt;td headers='origin'&gt;&lt;span class='originName'&gt;"&amp;SUBSTITUTE(G206,CHAR(10),"&lt;br /&gt;")&amp;"&lt;/span&gt;&lt;img class='originLogo' src='resources/ui/"&amp;VLOOKUP(G206,List!F:H,2,FALSE)&amp;"'title='"&amp;SUBSTITUTE(G206,CHAR(10)," ")&amp;"' /&gt;&lt;/td&gt;&lt;td headers='group'&gt;"&amp;IF(H206="","","&lt;span class='groupName'&gt;"&amp;SUBSTITUTE(H206,CHAR(10)," ")&amp;IF(I206="","","&lt;br /&gt;"&amp;SUBSTITUTE(I206,CHAR(10)," "))&amp;"&lt;/span&gt;&lt;img class='groupLogo' src='resources/ui/"&amp;VLOOKUP(H206,List!K:L,2,FALSE)&amp;"' title='"&amp;SUBSTITUTE(H206,CHAR(10)," ")&amp;"' /&gt;")&amp;IF(I206="","","&lt;img class='groupLogo' src='resources/ui/"&amp;VLOOKUP(I206,List!K:L,2,FALSE)&amp;"' title='"&amp;SUBSTITUTE(I206,CHAR(10)," ")&amp;"' /&gt;")&amp;"&lt;/td&gt;&lt;td headers='score' id='"&amp;AP206&amp;"'&gt;"&amp;J206&amp;"&lt;/td&gt;&lt;td headers='HP'&gt;"&amp;K206&amp;"&lt;/td&gt;&lt;td headers='patk'&gt;"&amp;L206&amp;"&lt;/td&gt;&lt;td headers='matk'&gt;"&amp;M206&amp;"&lt;/td&gt;&lt;td headers='pdef'&gt;"&amp;O206&amp;"&lt;/td&gt;&lt;td headers='mdef'&gt;"&amp;P206&amp;"&lt;/td&gt;&lt;td headers='dex'&gt;"&amp;Q206&amp;"&lt;/td&gt;&lt;td headers='agi'&gt;"&amp;R206&amp;"&lt;/td&gt;&lt;td headers='luck'&gt;"&amp;S206&amp;"&lt;/td&gt;&lt;td headers='aType'&gt;"&amp;T206&amp;IF(V206="","","&lt;br /&gt;"&amp;V206)&amp; "&lt;/td&gt;&lt;td headers='a.bonus'&gt;"&amp;U206&amp;IF(W206="","","&lt;br /&gt;"&amp;W206)&amp;"&lt;/td&gt;&lt;td headers='special'&gt;"&amp;Y206&amp;IF(AA206="","","&lt;br /&gt;"&amp;AA206)&amp;"&lt;/td&gt;&lt;td headers='sp.bonus'&gt;"&amp;Z206&amp;IF(AB206="","","&lt;br /&gt;"&amp;AB206)&amp;"&lt;/td&gt;&lt;td headers='others'&gt;"&amp;AC206&amp;"&lt;/td&gt;&lt;td headers='sinA'&gt;"&amp;AD206&amp;"&lt;/td&gt;&lt;td headers='sinB'&gt;"&amp;AE206&amp;"&lt;/td&gt;&lt;td headers='sinC'&gt;"&amp;AF206&amp;"&lt;/td&gt;&lt;td headers='sinD'&gt;"&amp;AG206&amp;"&lt;/td&gt;&lt;td headers='sinE'&gt;"&amp;AH206&amp;"&lt;/td&gt;&lt;td headers='sinF'&gt;"&amp;AI206&amp;"&lt;/td&gt;&lt;td headers='sinG'&gt;"&amp;AJ206&amp;"&lt;/td&gt;&lt;/tr&gt;"</f>
        <v>&lt;tr class='mmt ltd groupless'&gt;&lt;td headers='icon'&gt;&lt;a href='https://www.alchemistcodedb.com/jp/card/ts-sekaiju-01'&gt;&lt;img src='resources/TS_SEKAIJU_01.png' title='運命の交差' /&gt;&lt;/a&gt;&lt;/td&gt;&lt;td headers='name'&gt;運命の交差&lt;/td&gt;&lt;td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headers='group'&gt;&lt;/td&gt;&lt;td headers='score' id='m204'&gt;0&lt;/td&gt;&lt;td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06" s="30" t="str">
        <f t="shared" si="24"/>
        <v>document.getElementById('m204').innerHTML = (b0*0);</v>
      </c>
      <c r="AP206" s="34" t="str">
        <f t="shared" si="25"/>
        <v>m204</v>
      </c>
      <c r="AQ206" s="6" t="str">
        <f>IF(T206="","",VLOOKUP(T206,List!N$2:O$7,2,FALSE)&amp;"*"&amp;U206&amp;IF(V206="","","+"&amp;VLOOKUP(V206,List!N$2:O$7,2,FALSE)&amp;"*"&amp;W206&amp;"-"&amp;VLOOKUP(T206,List!N$2:O$7,2,FALSE)&amp;"*"&amp;VLOOKUP(V206,List!N$2:O$7,2,FALSE)&amp;"*"&amp;MIN(U206,W206)))&amp;IF(Y206="","",IF(T206="","","+")&amp;VLOOKUP(Y206,List!P$2:Q$14,2,FALSE)&amp;"*"&amp;Z206&amp;IF(AA206="","","+"&amp;VLOOKUP(AA206,List!P$2:Q$13,2,FALSE)))</f>
        <v/>
      </c>
    </row>
    <row r="207" spans="1:43" s="3" customFormat="1" ht="37.200000000000003" customHeight="1" x14ac:dyDescent="0.3">
      <c r="A207" s="8" t="s">
        <v>278</v>
      </c>
      <c r="C207" s="6" t="s">
        <v>279</v>
      </c>
      <c r="D207" s="3">
        <v>5</v>
      </c>
      <c r="E207" s="3" t="s">
        <v>39</v>
      </c>
      <c r="F207" s="6"/>
      <c r="G207" s="14" t="s">
        <v>280</v>
      </c>
      <c r="H207" s="8"/>
      <c r="I207" s="8"/>
      <c r="J207" s="4">
        <f t="shared" si="21"/>
        <v>0</v>
      </c>
      <c r="K207" s="2"/>
      <c r="L207" s="2"/>
      <c r="M207" s="2"/>
      <c r="N207" s="2">
        <f t="shared" si="22"/>
        <v>0</v>
      </c>
      <c r="O207" s="2"/>
      <c r="P207" s="2"/>
      <c r="Q207" s="2"/>
      <c r="R207" s="2"/>
      <c r="S207" s="7"/>
      <c r="X207" s="3">
        <f t="shared" si="23"/>
        <v>0</v>
      </c>
      <c r="Z207" s="8"/>
      <c r="AB207" s="4"/>
      <c r="AC207" s="5"/>
      <c r="AK207" s="4">
        <f t="shared" si="18"/>
        <v>0</v>
      </c>
      <c r="AM207" s="22"/>
      <c r="AN207" s="30" t="str">
        <f>"&lt;tr class='mmt"&amp;IF(E207="活動"," ev",IF(E207="限定"," ltd",""))&amp;IF(H207=""," groupless'","'")&amp;"&gt;&lt;td headers='icon'&gt;&lt;a href='https://www.alchemistcodedb.com/jp/card/"&amp;SUBSTITUTE(SUBSTITUTE(LOWER(A207),"_","-"),".png","")&amp;"'&gt;&lt;img src='resources/"&amp;A207&amp;"' title='"&amp;C207&amp;"' /&gt;&lt;/a&gt;&lt;/td&gt;&lt;td headers='name'&gt;"&amp;C207&amp;"&lt;/td&gt;&lt;td headers='rank'&gt;"&amp;D207&amp;"&lt;/td&gt;&lt;td headers='remark'&gt;"&amp;IF(E207="活動","&lt;span class='event'&gt;活動&lt;/span&gt;",IF(E207="限定","&lt;span class='limited'&gt;限定&lt;/span&gt;",""))&amp;"&lt;/td&gt;&lt;td headers='origin'&gt;&lt;span class='originName'&gt;"&amp;SUBSTITUTE(G207,CHAR(10),"&lt;br /&gt;")&amp;"&lt;/span&gt;&lt;img class='originLogo' src='resources/ui/"&amp;VLOOKUP(G207,List!F:H,2,FALSE)&amp;"'title='"&amp;SUBSTITUTE(G207,CHAR(10)," ")&amp;"' /&gt;&lt;/td&gt;&lt;td headers='group'&gt;"&amp;IF(H207="","","&lt;span class='groupName'&gt;"&amp;SUBSTITUTE(H207,CHAR(10)," ")&amp;IF(I207="","","&lt;br /&gt;"&amp;SUBSTITUTE(I207,CHAR(10)," "))&amp;"&lt;/span&gt;&lt;img class='groupLogo' src='resources/ui/"&amp;VLOOKUP(H207,List!K:L,2,FALSE)&amp;"' title='"&amp;SUBSTITUTE(H207,CHAR(10)," ")&amp;"' /&gt;")&amp;IF(I207="","","&lt;img class='groupLogo' src='resources/ui/"&amp;VLOOKUP(I207,List!K:L,2,FALSE)&amp;"' title='"&amp;SUBSTITUTE(I207,CHAR(10)," ")&amp;"' /&gt;")&amp;"&lt;/td&gt;&lt;td headers='score' id='"&amp;AP207&amp;"'&gt;"&amp;J207&amp;"&lt;/td&gt;&lt;td headers='HP'&gt;"&amp;K207&amp;"&lt;/td&gt;&lt;td headers='patk'&gt;"&amp;L207&amp;"&lt;/td&gt;&lt;td headers='matk'&gt;"&amp;M207&amp;"&lt;/td&gt;&lt;td headers='pdef'&gt;"&amp;O207&amp;"&lt;/td&gt;&lt;td headers='mdef'&gt;"&amp;P207&amp;"&lt;/td&gt;&lt;td headers='dex'&gt;"&amp;Q207&amp;"&lt;/td&gt;&lt;td headers='agi'&gt;"&amp;R207&amp;"&lt;/td&gt;&lt;td headers='luck'&gt;"&amp;S207&amp;"&lt;/td&gt;&lt;td headers='aType'&gt;"&amp;T207&amp;IF(V207="","","&lt;br /&gt;"&amp;V207)&amp; "&lt;/td&gt;&lt;td headers='a.bonus'&gt;"&amp;U207&amp;IF(W207="","","&lt;br /&gt;"&amp;W207)&amp;"&lt;/td&gt;&lt;td headers='special'&gt;"&amp;Y207&amp;IF(AA207="","","&lt;br /&gt;"&amp;AA207)&amp;"&lt;/td&gt;&lt;td headers='sp.bonus'&gt;"&amp;Z207&amp;IF(AB207="","","&lt;br /&gt;"&amp;AB207)&amp;"&lt;/td&gt;&lt;td headers='others'&gt;"&amp;AC207&amp;"&lt;/td&gt;&lt;td headers='sinA'&gt;"&amp;AD207&amp;"&lt;/td&gt;&lt;td headers='sinB'&gt;"&amp;AE207&amp;"&lt;/td&gt;&lt;td headers='sinC'&gt;"&amp;AF207&amp;"&lt;/td&gt;&lt;td headers='sinD'&gt;"&amp;AG207&amp;"&lt;/td&gt;&lt;td headers='sinE'&gt;"&amp;AH207&amp;"&lt;/td&gt;&lt;td headers='sinF'&gt;"&amp;AI207&amp;"&lt;/td&gt;&lt;td headers='sinG'&gt;"&amp;AJ207&amp;"&lt;/td&gt;&lt;/tr&gt;"</f>
        <v>&lt;tr class='mmt ltd groupless'&gt;&lt;td headers='icon'&gt;&lt;a href='https://www.alchemistcodedb.com/jp/card/ts-sloth-adorei-01'&gt;&lt;img src='resources/TS_SLOTH_ADOREI_01.png' title='伸ばした指先に' /&gt;&lt;/a&gt;&lt;/td&gt;&lt;td headers='name'&gt;伸ばした指先に&lt;/td&gt;&lt;td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headers='group'&gt;&lt;/td&gt;&lt;td headers='score' id='m205'&gt;0&lt;/td&gt;&lt;td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07" s="30" t="str">
        <f t="shared" si="24"/>
        <v>document.getElementById('m205').innerHTML = (b0*0);</v>
      </c>
      <c r="AP207" s="34" t="str">
        <f t="shared" si="25"/>
        <v>m205</v>
      </c>
      <c r="AQ207" s="6" t="str">
        <f>IF(T207="","",VLOOKUP(T207,List!N$2:O$7,2,FALSE)&amp;"*"&amp;U207&amp;IF(V207="","","+"&amp;VLOOKUP(V207,List!N$2:O$7,2,FALSE)&amp;"*"&amp;W207&amp;"-"&amp;VLOOKUP(T207,List!N$2:O$7,2,FALSE)&amp;"*"&amp;VLOOKUP(V207,List!N$2:O$7,2,FALSE)&amp;"*"&amp;MIN(U207,W207)))&amp;IF(Y207="","",IF(T207="","","+")&amp;VLOOKUP(Y207,List!P$2:Q$14,2,FALSE)&amp;"*"&amp;Z207&amp;IF(AA207="","","+"&amp;VLOOKUP(AA207,List!P$2:Q$13,2,FALSE)))</f>
        <v/>
      </c>
    </row>
    <row r="208" spans="1:43" s="3" customFormat="1" ht="37.200000000000003" customHeight="1" x14ac:dyDescent="0.3">
      <c r="A208" s="8" t="s">
        <v>281</v>
      </c>
      <c r="C208" s="6" t="s">
        <v>282</v>
      </c>
      <c r="D208" s="3">
        <v>5</v>
      </c>
      <c r="E208" s="3" t="s">
        <v>39</v>
      </c>
      <c r="F208" s="6" t="s">
        <v>845</v>
      </c>
      <c r="G208" s="14" t="s">
        <v>280</v>
      </c>
      <c r="H208" s="8"/>
      <c r="I208" s="8"/>
      <c r="J208" s="4">
        <f t="shared" si="21"/>
        <v>0</v>
      </c>
      <c r="K208" s="2"/>
      <c r="L208" s="2"/>
      <c r="M208" s="2"/>
      <c r="N208" s="2">
        <f t="shared" si="22"/>
        <v>0</v>
      </c>
      <c r="O208" s="2"/>
      <c r="P208" s="2"/>
      <c r="Q208" s="2"/>
      <c r="R208" s="2"/>
      <c r="S208" s="7"/>
      <c r="X208" s="3">
        <f t="shared" si="23"/>
        <v>0</v>
      </c>
      <c r="Z208" s="8"/>
      <c r="AB208" s="4"/>
      <c r="AC208" s="5"/>
      <c r="AK208" s="4">
        <f t="shared" si="18"/>
        <v>0</v>
      </c>
      <c r="AM208" s="22"/>
      <c r="AN208" s="30" t="str">
        <f>"&lt;tr class='mmt"&amp;IF(E208="活動"," ev",IF(E208="限定"," ltd",""))&amp;IF(H208=""," groupless'","'")&amp;"&gt;&lt;td headers='icon'&gt;&lt;a href='https://www.alchemistcodedb.com/jp/card/"&amp;SUBSTITUTE(SUBSTITUTE(LOWER(A208),"_","-"),".png","")&amp;"'&gt;&lt;img src='resources/"&amp;A208&amp;"' title='"&amp;C208&amp;"' /&gt;&lt;/a&gt;&lt;/td&gt;&lt;td headers='name'&gt;"&amp;C208&amp;"&lt;/td&gt;&lt;td headers='rank'&gt;"&amp;D208&amp;"&lt;/td&gt;&lt;td headers='remark'&gt;"&amp;IF(E208="活動","&lt;span class='event'&gt;活動&lt;/span&gt;",IF(E208="限定","&lt;span class='limited'&gt;限定&lt;/span&gt;",""))&amp;"&lt;/td&gt;&lt;td headers='origin'&gt;&lt;span class='originName'&gt;"&amp;SUBSTITUTE(G208,CHAR(10),"&lt;br /&gt;")&amp;"&lt;/span&gt;&lt;img class='originLogo' src='resources/ui/"&amp;VLOOKUP(G208,List!F:H,2,FALSE)&amp;"'title='"&amp;SUBSTITUTE(G208,CHAR(10)," ")&amp;"' /&gt;&lt;/td&gt;&lt;td headers='group'&gt;"&amp;IF(H208="","","&lt;span class='groupName'&gt;"&amp;SUBSTITUTE(H208,CHAR(10)," ")&amp;IF(I208="","","&lt;br /&gt;"&amp;SUBSTITUTE(I208,CHAR(10)," "))&amp;"&lt;/span&gt;&lt;img class='groupLogo' src='resources/ui/"&amp;VLOOKUP(H208,List!K:L,2,FALSE)&amp;"' title='"&amp;SUBSTITUTE(H208,CHAR(10)," ")&amp;"' /&gt;")&amp;IF(I208="","","&lt;img class='groupLogo' src='resources/ui/"&amp;VLOOKUP(I208,List!K:L,2,FALSE)&amp;"' title='"&amp;SUBSTITUTE(I208,CHAR(10)," ")&amp;"' /&gt;")&amp;"&lt;/td&gt;&lt;td headers='score' id='"&amp;AP208&amp;"'&gt;"&amp;J208&amp;"&lt;/td&gt;&lt;td headers='HP'&gt;"&amp;K208&amp;"&lt;/td&gt;&lt;td headers='patk'&gt;"&amp;L208&amp;"&lt;/td&gt;&lt;td headers='matk'&gt;"&amp;M208&amp;"&lt;/td&gt;&lt;td headers='pdef'&gt;"&amp;O208&amp;"&lt;/td&gt;&lt;td headers='mdef'&gt;"&amp;P208&amp;"&lt;/td&gt;&lt;td headers='dex'&gt;"&amp;Q208&amp;"&lt;/td&gt;&lt;td headers='agi'&gt;"&amp;R208&amp;"&lt;/td&gt;&lt;td headers='luck'&gt;"&amp;S208&amp;"&lt;/td&gt;&lt;td headers='aType'&gt;"&amp;T208&amp;IF(V208="","","&lt;br /&gt;"&amp;V208)&amp; "&lt;/td&gt;&lt;td headers='a.bonus'&gt;"&amp;U208&amp;IF(W208="","","&lt;br /&gt;"&amp;W208)&amp;"&lt;/td&gt;&lt;td headers='special'&gt;"&amp;Y208&amp;IF(AA208="","","&lt;br /&gt;"&amp;AA208)&amp;"&lt;/td&gt;&lt;td headers='sp.bonus'&gt;"&amp;Z208&amp;IF(AB208="","","&lt;br /&gt;"&amp;AB208)&amp;"&lt;/td&gt;&lt;td headers='others'&gt;"&amp;AC208&amp;"&lt;/td&gt;&lt;td headers='sinA'&gt;"&amp;AD208&amp;"&lt;/td&gt;&lt;td headers='sinB'&gt;"&amp;AE208&amp;"&lt;/td&gt;&lt;td headers='sinC'&gt;"&amp;AF208&amp;"&lt;/td&gt;&lt;td headers='sinD'&gt;"&amp;AG208&amp;"&lt;/td&gt;&lt;td headers='sinE'&gt;"&amp;AH208&amp;"&lt;/td&gt;&lt;td headers='sinF'&gt;"&amp;AI208&amp;"&lt;/td&gt;&lt;td headers='sinG'&gt;"&amp;AJ208&amp;"&lt;/td&gt;&lt;/tr&gt;"</f>
        <v>&lt;tr class='mmt ltd groupless'&gt;&lt;td headers='icon'&gt;&lt;a href='https://www.alchemistcodedb.com/jp/card/ts-sloth-aisha-01'&gt;&lt;img src='resources/TS_SLOTH_AISHA_01.png' title='悩殺パフォーマンス' /&gt;&lt;/a&gt;&lt;/td&gt;&lt;td headers='name'&gt;悩殺パフォーマンス&lt;/td&gt;&lt;td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headers='group'&gt;&lt;/td&gt;&lt;td headers='score' id='m206'&gt;0&lt;/td&gt;&lt;td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08" s="30" t="str">
        <f t="shared" si="24"/>
        <v>document.getElementById('m206').innerHTML = (b0*0);</v>
      </c>
      <c r="AP208" s="34" t="str">
        <f t="shared" si="25"/>
        <v>m206</v>
      </c>
      <c r="AQ208" s="6" t="str">
        <f>IF(T208="","",VLOOKUP(T208,List!N$2:O$7,2,FALSE)&amp;"*"&amp;U208&amp;IF(V208="","","+"&amp;VLOOKUP(V208,List!N$2:O$7,2,FALSE)&amp;"*"&amp;W208&amp;"-"&amp;VLOOKUP(T208,List!N$2:O$7,2,FALSE)&amp;"*"&amp;VLOOKUP(V208,List!N$2:O$7,2,FALSE)&amp;"*"&amp;MIN(U208,W208)))&amp;IF(Y208="","",IF(T208="","","+")&amp;VLOOKUP(Y208,List!P$2:Q$14,2,FALSE)&amp;"*"&amp;Z208&amp;IF(AA208="","","+"&amp;VLOOKUP(AA208,List!P$2:Q$13,2,FALSE)))</f>
        <v/>
      </c>
    </row>
    <row r="209" spans="1:43" s="3" customFormat="1" ht="37.200000000000003" customHeight="1" x14ac:dyDescent="0.3">
      <c r="A209" s="8" t="s">
        <v>283</v>
      </c>
      <c r="C209" s="6" t="s">
        <v>284</v>
      </c>
      <c r="D209" s="3">
        <v>5</v>
      </c>
      <c r="F209" s="6"/>
      <c r="G209" s="14" t="s">
        <v>280</v>
      </c>
      <c r="H209" s="8" t="s">
        <v>678</v>
      </c>
      <c r="I209" s="8"/>
      <c r="J209" s="4">
        <f t="shared" si="21"/>
        <v>70</v>
      </c>
      <c r="K209" s="2">
        <v>40</v>
      </c>
      <c r="L209" s="2"/>
      <c r="M209" s="2"/>
      <c r="N209" s="2">
        <f t="shared" si="22"/>
        <v>0</v>
      </c>
      <c r="O209" s="2"/>
      <c r="P209" s="2"/>
      <c r="Q209" s="2">
        <v>30</v>
      </c>
      <c r="R209" s="2"/>
      <c r="S209" s="7"/>
      <c r="T209" s="3" t="s">
        <v>17</v>
      </c>
      <c r="U209" s="3">
        <v>30</v>
      </c>
      <c r="X209" s="3">
        <f t="shared" si="23"/>
        <v>30</v>
      </c>
      <c r="Z209" s="8"/>
      <c r="AB209" s="4"/>
      <c r="AC209" s="5"/>
      <c r="AD209" s="3">
        <v>20</v>
      </c>
      <c r="AE209" s="3">
        <v>40</v>
      </c>
      <c r="AK209" s="4">
        <f t="shared" si="18"/>
        <v>40</v>
      </c>
      <c r="AM209" s="22"/>
      <c r="AN209" s="30" t="str">
        <f>"&lt;tr class='mmt"&amp;IF(E209="活動"," ev",IF(E209="限定"," ltd",""))&amp;IF(H209=""," groupless'","'")&amp;"&gt;&lt;td headers='icon'&gt;&lt;a href='https://www.alchemistcodedb.com/jp/card/"&amp;SUBSTITUTE(SUBSTITUTE(LOWER(A209),"_","-"),".png","")&amp;"'&gt;&lt;img src='resources/"&amp;A209&amp;"' title='"&amp;C209&amp;"' /&gt;&lt;/a&gt;&lt;/td&gt;&lt;td headers='name'&gt;"&amp;C209&amp;"&lt;/td&gt;&lt;td headers='rank'&gt;"&amp;D209&amp;"&lt;/td&gt;&lt;td headers='remark'&gt;"&amp;IF(E209="活動","&lt;span class='event'&gt;活動&lt;/span&gt;",IF(E209="限定","&lt;span class='limited'&gt;限定&lt;/span&gt;",""))&amp;"&lt;/td&gt;&lt;td headers='origin'&gt;&lt;span class='originName'&gt;"&amp;SUBSTITUTE(G209,CHAR(10),"&lt;br /&gt;")&amp;"&lt;/span&gt;&lt;img class='originLogo' src='resources/ui/"&amp;VLOOKUP(G209,List!F:H,2,FALSE)&amp;"'title='"&amp;SUBSTITUTE(G209,CHAR(10)," ")&amp;"' /&gt;&lt;/td&gt;&lt;td headers='group'&gt;"&amp;IF(H209="","","&lt;span class='groupName'&gt;"&amp;SUBSTITUTE(H209,CHAR(10)," ")&amp;IF(I209="","","&lt;br /&gt;"&amp;SUBSTITUTE(I209,CHAR(10)," "))&amp;"&lt;/span&gt;&lt;img class='groupLogo' src='resources/ui/"&amp;VLOOKUP(H209,List!K:L,2,FALSE)&amp;"' title='"&amp;SUBSTITUTE(H209,CHAR(10)," ")&amp;"' /&gt;")&amp;IF(I209="","","&lt;img class='groupLogo' src='resources/ui/"&amp;VLOOKUP(I209,List!K:L,2,FALSE)&amp;"' title='"&amp;SUBSTITUTE(I209,CHAR(10)," ")&amp;"' /&gt;")&amp;"&lt;/td&gt;&lt;td headers='score' id='"&amp;AP209&amp;"'&gt;"&amp;J209&amp;"&lt;/td&gt;&lt;td headers='HP'&gt;"&amp;K209&amp;"&lt;/td&gt;&lt;td headers='patk'&gt;"&amp;L209&amp;"&lt;/td&gt;&lt;td headers='matk'&gt;"&amp;M209&amp;"&lt;/td&gt;&lt;td headers='pdef'&gt;"&amp;O209&amp;"&lt;/td&gt;&lt;td headers='mdef'&gt;"&amp;P209&amp;"&lt;/td&gt;&lt;td headers='dex'&gt;"&amp;Q209&amp;"&lt;/td&gt;&lt;td headers='agi'&gt;"&amp;R209&amp;"&lt;/td&gt;&lt;td headers='luck'&gt;"&amp;S209&amp;"&lt;/td&gt;&lt;td headers='aType'&gt;"&amp;T209&amp;IF(V209="","","&lt;br /&gt;"&amp;V209)&amp; "&lt;/td&gt;&lt;td headers='a.bonus'&gt;"&amp;U209&amp;IF(W209="","","&lt;br /&gt;"&amp;W209)&amp;"&lt;/td&gt;&lt;td headers='special'&gt;"&amp;Y209&amp;IF(AA209="","","&lt;br /&gt;"&amp;AA209)&amp;"&lt;/td&gt;&lt;td headers='sp.bonus'&gt;"&amp;Z209&amp;IF(AB209="","","&lt;br /&gt;"&amp;AB209)&amp;"&lt;/td&gt;&lt;td headers='others'&gt;"&amp;AC209&amp;"&lt;/td&gt;&lt;td headers='sinA'&gt;"&amp;AD209&amp;"&lt;/td&gt;&lt;td headers='sinB'&gt;"&amp;AE209&amp;"&lt;/td&gt;&lt;td headers='sinC'&gt;"&amp;AF209&amp;"&lt;/td&gt;&lt;td headers='sinD'&gt;"&amp;AG209&amp;"&lt;/td&gt;&lt;td headers='sinE'&gt;"&amp;AH209&amp;"&lt;/td&gt;&lt;td headers='sinF'&gt;"&amp;AI209&amp;"&lt;/td&gt;&lt;td headers='sinG'&gt;"&amp;AJ209&amp;"&lt;/td&gt;&lt;/tr&gt;"</f>
        <v>&lt;tr class='mmt'&gt;&lt;td headers='icon'&gt;&lt;a href='https://www.alchemistcodedb.com/jp/card/ts-sloth-albell-01'&gt;&lt;img src='resources/TS_SLOTH_ALBELL_01.png' title='追えない背中を抱いて' /&gt;&lt;/a&gt;&lt;/td&gt;&lt;td headers='name'&gt;追えない背中を抱いて&lt;/td&gt;&lt;td headers='rank'&gt;5&lt;/td&gt;&lt;td headers='remark'&gt;&lt;/td&gt;&lt;td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id='m207'&gt;70&lt;/td&gt;&lt;td headers='HP'&gt;40&lt;/td&gt;&lt;td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headers='aType'&gt;射撃&lt;/td&gt;&lt;td headers='a.bonus'&gt;30&lt;/td&gt;&lt;td headers='special'&gt;&lt;/td&gt;&lt;td headers='sp.bonus'&gt;&lt;/td&gt;&lt;td headers='others'&gt;&lt;/td&gt;&lt;td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O209" s="30" t="str">
        <f t="shared" si="24"/>
        <v>document.getElementById('m207').innerHTML = (b0*0) + (s0*40+s1*20+s2*40)+ (ex04*30);</v>
      </c>
      <c r="AP209" s="34" t="str">
        <f t="shared" si="25"/>
        <v>m207</v>
      </c>
      <c r="AQ209" s="6" t="str">
        <f>IF(T209="","",VLOOKUP(T209,List!N$2:O$7,2,FALSE)&amp;"*"&amp;U209&amp;IF(V209="","","+"&amp;VLOOKUP(V209,List!N$2:O$7,2,FALSE)&amp;"*"&amp;W209&amp;"-"&amp;VLOOKUP(T209,List!N$2:O$7,2,FALSE)&amp;"*"&amp;VLOOKUP(V209,List!N$2:O$7,2,FALSE)&amp;"*"&amp;MIN(U209,W209)))&amp;IF(Y209="","",IF(T209="","","+")&amp;VLOOKUP(Y209,List!P$2:Q$14,2,FALSE)&amp;"*"&amp;Z209&amp;IF(AA209="","","+"&amp;VLOOKUP(AA209,List!P$2:Q$13,2,FALSE)))</f>
        <v>ex04*30</v>
      </c>
    </row>
    <row r="210" spans="1:43" s="3" customFormat="1" ht="37.200000000000003" customHeight="1" x14ac:dyDescent="0.3">
      <c r="A210" s="8" t="s">
        <v>608</v>
      </c>
      <c r="C210" s="6" t="s">
        <v>611</v>
      </c>
      <c r="D210" s="3">
        <v>5</v>
      </c>
      <c r="E210" s="3" t="s">
        <v>39</v>
      </c>
      <c r="F210" s="6" t="s">
        <v>845</v>
      </c>
      <c r="G210" s="14" t="s">
        <v>280</v>
      </c>
      <c r="H210" s="8" t="s">
        <v>678</v>
      </c>
      <c r="I210" s="8"/>
      <c r="J210" s="4">
        <f t="shared" si="21"/>
        <v>80</v>
      </c>
      <c r="K210" s="2"/>
      <c r="L210" s="2"/>
      <c r="M210" s="2"/>
      <c r="N210" s="2">
        <f t="shared" si="22"/>
        <v>0</v>
      </c>
      <c r="O210" s="2"/>
      <c r="P210" s="2"/>
      <c r="Q210" s="2">
        <v>30</v>
      </c>
      <c r="R210" s="2">
        <v>10</v>
      </c>
      <c r="S210" s="7"/>
      <c r="T210" s="3" t="s">
        <v>17</v>
      </c>
      <c r="U210" s="3">
        <v>40</v>
      </c>
      <c r="X210" s="3">
        <f t="shared" si="23"/>
        <v>40</v>
      </c>
      <c r="Z210" s="8"/>
      <c r="AB210" s="4"/>
      <c r="AC210" s="5" t="s">
        <v>479</v>
      </c>
      <c r="AD210" s="3">
        <v>20</v>
      </c>
      <c r="AE210" s="3">
        <v>40</v>
      </c>
      <c r="AK210" s="4">
        <f t="shared" si="18"/>
        <v>40</v>
      </c>
      <c r="AM210" s="22"/>
      <c r="AN210" s="30" t="str">
        <f>"&lt;tr class='mmt"&amp;IF(E210="活動"," ev",IF(E210="限定"," ltd",""))&amp;IF(H210=""," groupless'","'")&amp;"&gt;&lt;td headers='icon'&gt;&lt;a href='https://www.alchemistcodedb.com/jp/card/"&amp;SUBSTITUTE(SUBSTITUTE(LOWER(A210),"_","-"),".png","")&amp;"'&gt;&lt;img src='resources/"&amp;A210&amp;"' title='"&amp;C210&amp;"' /&gt;&lt;/a&gt;&lt;/td&gt;&lt;td headers='name'&gt;"&amp;C210&amp;"&lt;/td&gt;&lt;td headers='rank'&gt;"&amp;D210&amp;"&lt;/td&gt;&lt;td headers='remark'&gt;"&amp;IF(E210="活動","&lt;span class='event'&gt;活動&lt;/span&gt;",IF(E210="限定","&lt;span class='limited'&gt;限定&lt;/span&gt;",""))&amp;"&lt;/td&gt;&lt;td headers='origin'&gt;&lt;span class='originName'&gt;"&amp;SUBSTITUTE(G210,CHAR(10),"&lt;br /&gt;")&amp;"&lt;/span&gt;&lt;img class='originLogo' src='resources/ui/"&amp;VLOOKUP(G210,List!F:H,2,FALSE)&amp;"'title='"&amp;SUBSTITUTE(G210,CHAR(10)," ")&amp;"' /&gt;&lt;/td&gt;&lt;td headers='group'&gt;"&amp;IF(H210="","","&lt;span class='groupName'&gt;"&amp;SUBSTITUTE(H210,CHAR(10)," ")&amp;IF(I210="","","&lt;br /&gt;"&amp;SUBSTITUTE(I210,CHAR(10)," "))&amp;"&lt;/span&gt;&lt;img class='groupLogo' src='resources/ui/"&amp;VLOOKUP(H210,List!K:L,2,FALSE)&amp;"' title='"&amp;SUBSTITUTE(H210,CHAR(10)," ")&amp;"' /&gt;")&amp;IF(I210="","","&lt;img class='groupLogo' src='resources/ui/"&amp;VLOOKUP(I210,List!K:L,2,FALSE)&amp;"' title='"&amp;SUBSTITUTE(I210,CHAR(10)," ")&amp;"' /&gt;")&amp;"&lt;/td&gt;&lt;td headers='score' id='"&amp;AP210&amp;"'&gt;"&amp;J210&amp;"&lt;/td&gt;&lt;td headers='HP'&gt;"&amp;K210&amp;"&lt;/td&gt;&lt;td headers='patk'&gt;"&amp;L210&amp;"&lt;/td&gt;&lt;td headers='matk'&gt;"&amp;M210&amp;"&lt;/td&gt;&lt;td headers='pdef'&gt;"&amp;O210&amp;"&lt;/td&gt;&lt;td headers='mdef'&gt;"&amp;P210&amp;"&lt;/td&gt;&lt;td headers='dex'&gt;"&amp;Q210&amp;"&lt;/td&gt;&lt;td headers='agi'&gt;"&amp;R210&amp;"&lt;/td&gt;&lt;td headers='luck'&gt;"&amp;S210&amp;"&lt;/td&gt;&lt;td headers='aType'&gt;"&amp;T210&amp;IF(V210="","","&lt;br /&gt;"&amp;V210)&amp; "&lt;/td&gt;&lt;td headers='a.bonus'&gt;"&amp;U210&amp;IF(W210="","","&lt;br /&gt;"&amp;W210)&amp;"&lt;/td&gt;&lt;td headers='special'&gt;"&amp;Y210&amp;IF(AA210="","","&lt;br /&gt;"&amp;AA210)&amp;"&lt;/td&gt;&lt;td headers='sp.bonus'&gt;"&amp;Z210&amp;IF(AB210="","","&lt;br /&gt;"&amp;AB210)&amp;"&lt;/td&gt;&lt;td headers='others'&gt;"&amp;AC210&amp;"&lt;/td&gt;&lt;td headers='sinA'&gt;"&amp;AD210&amp;"&lt;/td&gt;&lt;td headers='sinB'&gt;"&amp;AE210&amp;"&lt;/td&gt;&lt;td headers='sinC'&gt;"&amp;AF210&amp;"&lt;/td&gt;&lt;td headers='sinD'&gt;"&amp;AG210&amp;"&lt;/td&gt;&lt;td headers='sinE'&gt;"&amp;AH210&amp;"&lt;/td&gt;&lt;td headers='sinF'&gt;"&amp;AI210&amp;"&lt;/td&gt;&lt;td headers='sinG'&gt;"&amp;AJ210&amp;"&lt;/td&gt;&lt;/tr&gt;"</f>
        <v>&lt;tr class='mmt ltd'&gt;&lt;td headers='icon'&gt;&lt;a href='https://www.alchemistcodedb.com/jp/card/ts-sloth-albell-02'&gt;&lt;img src='resources/TS_SLOTH_ALBELL_02.png' title='水鉄砲で描く笑顔' /&gt;&lt;/a&gt;&lt;/td&gt;&lt;td headers='name'&gt;水鉄砲で描く笑顔&lt;/td&gt;&lt;td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id='m208'&gt;80&lt;/td&gt;&lt;td headers='HP'&gt;&lt;/td&gt;&lt;td headers='patk'&gt;&lt;/td&gt;&lt;td headers='matk'&gt;&lt;/td&gt;&lt;td headers='pdef'&gt;&lt;/td&gt;&lt;td headers='mdef'&gt;&lt;/td&gt;&lt;td headers='dex'&gt;30&lt;/td&gt;&lt;td headers='agi'&gt;10&lt;/td&gt;&lt;td headers='luck'&gt;&lt;/td&gt;&lt;td headers='aType'&gt;射撃&lt;/td&gt;&lt;td headers='a.bonus'&gt;40&lt;/td&gt;&lt;td headers='special'&gt;&lt;/td&gt;&lt;td headers='sp.bonus'&gt;&lt;/td&gt;&lt;td headers='others'&gt;命中率+10&lt;/td&gt;&lt;td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O210" s="30" t="str">
        <f t="shared" si="24"/>
        <v>document.getElementById('m208').innerHTML = (b0*0) + (s0*40+s1*20+s2*40)+ (ex04*40);</v>
      </c>
      <c r="AP210" s="34" t="str">
        <f t="shared" si="25"/>
        <v>m208</v>
      </c>
      <c r="AQ210" s="6" t="str">
        <f>IF(T210="","",VLOOKUP(T210,List!N$2:O$7,2,FALSE)&amp;"*"&amp;U210&amp;IF(V210="","","+"&amp;VLOOKUP(V210,List!N$2:O$7,2,FALSE)&amp;"*"&amp;W210&amp;"-"&amp;VLOOKUP(T210,List!N$2:O$7,2,FALSE)&amp;"*"&amp;VLOOKUP(V210,List!N$2:O$7,2,FALSE)&amp;"*"&amp;MIN(U210,W210)))&amp;IF(Y210="","",IF(T210="","","+")&amp;VLOOKUP(Y210,List!P$2:Q$14,2,FALSE)&amp;"*"&amp;Z210&amp;IF(AA210="","","+"&amp;VLOOKUP(AA210,List!P$2:Q$13,2,FALSE)))</f>
        <v>ex04*40</v>
      </c>
    </row>
    <row r="211" spans="1:43" s="3" customFormat="1" ht="37.200000000000003" customHeight="1" x14ac:dyDescent="0.3">
      <c r="A211" s="8" t="s">
        <v>749</v>
      </c>
      <c r="C211" s="6" t="s">
        <v>766</v>
      </c>
      <c r="D211" s="3">
        <v>5</v>
      </c>
      <c r="E211" s="3" t="s">
        <v>39</v>
      </c>
      <c r="F211" s="6"/>
      <c r="G211" s="14" t="s">
        <v>280</v>
      </c>
      <c r="H211" s="8" t="s">
        <v>678</v>
      </c>
      <c r="I211" s="8"/>
      <c r="J211" s="4">
        <f t="shared" si="21"/>
        <v>70</v>
      </c>
      <c r="K211" s="2">
        <v>40</v>
      </c>
      <c r="L211" s="2"/>
      <c r="M211" s="2"/>
      <c r="N211" s="2">
        <f t="shared" si="22"/>
        <v>0</v>
      </c>
      <c r="O211" s="2"/>
      <c r="P211" s="2"/>
      <c r="Q211" s="2">
        <v>30</v>
      </c>
      <c r="R211" s="2"/>
      <c r="S211" s="7"/>
      <c r="T211" s="3" t="s">
        <v>17</v>
      </c>
      <c r="U211" s="3">
        <v>30</v>
      </c>
      <c r="X211" s="3">
        <f t="shared" si="23"/>
        <v>30</v>
      </c>
      <c r="Z211" s="8"/>
      <c r="AB211" s="4"/>
      <c r="AC211" s="5"/>
      <c r="AE211" s="3">
        <v>40</v>
      </c>
      <c r="AF211" s="3">
        <v>20</v>
      </c>
      <c r="AK211" s="4">
        <f t="shared" si="18"/>
        <v>40</v>
      </c>
      <c r="AM211" s="22"/>
      <c r="AN211" s="30" t="str">
        <f>"&lt;tr class='mmt"&amp;IF(E211="活動"," ev",IF(E211="限定"," ltd",""))&amp;IF(H211=""," groupless'","'")&amp;"&gt;&lt;td headers='icon'&gt;&lt;a href='https://www.alchemistcodedb.com/jp/card/"&amp;SUBSTITUTE(SUBSTITUTE(LOWER(A211),"_","-"),".png","")&amp;"'&gt;&lt;img src='resources/"&amp;A211&amp;"' title='"&amp;C211&amp;"' /&gt;&lt;/a&gt;&lt;/td&gt;&lt;td headers='name'&gt;"&amp;C211&amp;"&lt;/td&gt;&lt;td headers='rank'&gt;"&amp;D211&amp;"&lt;/td&gt;&lt;td headers='remark'&gt;"&amp;IF(E211="活動","&lt;span class='event'&gt;活動&lt;/span&gt;",IF(E211="限定","&lt;span class='limited'&gt;限定&lt;/span&gt;",""))&amp;"&lt;/td&gt;&lt;td headers='origin'&gt;&lt;span class='originName'&gt;"&amp;SUBSTITUTE(G211,CHAR(10),"&lt;br /&gt;")&amp;"&lt;/span&gt;&lt;img class='originLogo' src='resources/ui/"&amp;VLOOKUP(G211,List!F:H,2,FALSE)&amp;"'title='"&amp;SUBSTITUTE(G211,CHAR(10)," ")&amp;"' /&gt;&lt;/td&gt;&lt;td headers='group'&gt;"&amp;IF(H211="","","&lt;span class='groupName'&gt;"&amp;SUBSTITUTE(H211,CHAR(10)," ")&amp;IF(I211="","","&lt;br /&gt;"&amp;SUBSTITUTE(I211,CHAR(10)," "))&amp;"&lt;/span&gt;&lt;img class='groupLogo' src='resources/ui/"&amp;VLOOKUP(H211,List!K:L,2,FALSE)&amp;"' title='"&amp;SUBSTITUTE(H211,CHAR(10)," ")&amp;"' /&gt;")&amp;IF(I211="","","&lt;img class='groupLogo' src='resources/ui/"&amp;VLOOKUP(I211,List!K:L,2,FALSE)&amp;"' title='"&amp;SUBSTITUTE(I211,CHAR(10)," ")&amp;"' /&gt;")&amp;"&lt;/td&gt;&lt;td headers='score' id='"&amp;AP211&amp;"'&gt;"&amp;J211&amp;"&lt;/td&gt;&lt;td headers='HP'&gt;"&amp;K211&amp;"&lt;/td&gt;&lt;td headers='patk'&gt;"&amp;L211&amp;"&lt;/td&gt;&lt;td headers='matk'&gt;"&amp;M211&amp;"&lt;/td&gt;&lt;td headers='pdef'&gt;"&amp;O211&amp;"&lt;/td&gt;&lt;td headers='mdef'&gt;"&amp;P211&amp;"&lt;/td&gt;&lt;td headers='dex'&gt;"&amp;Q211&amp;"&lt;/td&gt;&lt;td headers='agi'&gt;"&amp;R211&amp;"&lt;/td&gt;&lt;td headers='luck'&gt;"&amp;S211&amp;"&lt;/td&gt;&lt;td headers='aType'&gt;"&amp;T211&amp;IF(V211="","","&lt;br /&gt;"&amp;V211)&amp; "&lt;/td&gt;&lt;td headers='a.bonus'&gt;"&amp;U211&amp;IF(W211="","","&lt;br /&gt;"&amp;W211)&amp;"&lt;/td&gt;&lt;td headers='special'&gt;"&amp;Y211&amp;IF(AA211="","","&lt;br /&gt;"&amp;AA211)&amp;"&lt;/td&gt;&lt;td headers='sp.bonus'&gt;"&amp;Z211&amp;IF(AB211="","","&lt;br /&gt;"&amp;AB211)&amp;"&lt;/td&gt;&lt;td headers='others'&gt;"&amp;AC211&amp;"&lt;/td&gt;&lt;td headers='sinA'&gt;"&amp;AD211&amp;"&lt;/td&gt;&lt;td headers='sinB'&gt;"&amp;AE211&amp;"&lt;/td&gt;&lt;td headers='sinC'&gt;"&amp;AF211&amp;"&lt;/td&gt;&lt;td headers='sinD'&gt;"&amp;AG211&amp;"&lt;/td&gt;&lt;td headers='sinE'&gt;"&amp;AH211&amp;"&lt;/td&gt;&lt;td headers='sinF'&gt;"&amp;AI211&amp;"&lt;/td&gt;&lt;td headers='sinG'&gt;"&amp;AJ211&amp;"&lt;/td&gt;&lt;/tr&gt;"</f>
        <v>&lt;tr class='mmt ltd'&gt;&lt;td headers='icon'&gt;&lt;a href='https://www.alchemistcodedb.com/jp/card/ts-sloth-chalice-01'&gt;&lt;img src='resources/TS_SLOTH_CHALICE_01.png' title='ノンストップバイク' /&gt;&lt;/a&gt;&lt;/td&gt;&lt;td headers='name'&gt;ノンストップバイク&lt;/td&gt;&lt;td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id='m209'&gt;70&lt;/td&gt;&lt;td headers='HP'&gt;40&lt;/td&gt;&lt;td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headers='aType'&gt;射撃&lt;/td&gt;&lt;td headers='a.bonus'&gt;30&lt;/td&gt;&lt;td headers='special'&gt;&lt;/td&gt;&lt;td headers='sp.bonus'&gt;&lt;/td&gt;&lt;td headers='others'&gt;&lt;/td&gt;&lt;td headers='sinA'&gt;&lt;/td&gt;&lt;td headers='sinB'&gt;40&lt;/td&gt;&lt;td headers='sinC'&gt;20&lt;/td&gt;&lt;td headers='sinD'&gt;&lt;/td&gt;&lt;td headers='sinE'&gt;&lt;/td&gt;&lt;td headers='sinF'&gt;&lt;/td&gt;&lt;td headers='sinG'&gt;&lt;/td&gt;&lt;/tr&gt;</v>
      </c>
      <c r="AO211" s="30" t="str">
        <f t="shared" si="24"/>
        <v>document.getElementById('m209').innerHTML = (b0*0) + (s0*40+s2*40+s3*20)+ (ex04*30);</v>
      </c>
      <c r="AP211" s="34" t="str">
        <f t="shared" si="25"/>
        <v>m209</v>
      </c>
      <c r="AQ211" s="6" t="str">
        <f>IF(T211="","",VLOOKUP(T211,List!N$2:O$7,2,FALSE)&amp;"*"&amp;U211&amp;IF(V211="","","+"&amp;VLOOKUP(V211,List!N$2:O$7,2,FALSE)&amp;"*"&amp;W211&amp;"-"&amp;VLOOKUP(T211,List!N$2:O$7,2,FALSE)&amp;"*"&amp;VLOOKUP(V211,List!N$2:O$7,2,FALSE)&amp;"*"&amp;MIN(U211,W211)))&amp;IF(Y211="","",IF(T211="","","+")&amp;VLOOKUP(Y211,List!P$2:Q$14,2,FALSE)&amp;"*"&amp;Z211&amp;IF(AA211="","","+"&amp;VLOOKUP(AA211,List!P$2:Q$13,2,FALSE)))</f>
        <v>ex04*30</v>
      </c>
    </row>
    <row r="212" spans="1:43" s="3" customFormat="1" ht="37.200000000000003" customHeight="1" x14ac:dyDescent="0.3">
      <c r="A212" s="8" t="s">
        <v>285</v>
      </c>
      <c r="C212" s="6" t="s">
        <v>286</v>
      </c>
      <c r="D212" s="3">
        <v>5</v>
      </c>
      <c r="E212" s="3" t="s">
        <v>39</v>
      </c>
      <c r="F212" s="6" t="s">
        <v>846</v>
      </c>
      <c r="G212" s="14" t="s">
        <v>280</v>
      </c>
      <c r="H212" s="8"/>
      <c r="I212" s="8"/>
      <c r="J212" s="4">
        <f t="shared" si="21"/>
        <v>0</v>
      </c>
      <c r="K212" s="2"/>
      <c r="L212" s="2"/>
      <c r="M212" s="2"/>
      <c r="N212" s="2">
        <f t="shared" si="22"/>
        <v>0</v>
      </c>
      <c r="O212" s="2"/>
      <c r="P212" s="2"/>
      <c r="Q212" s="2"/>
      <c r="R212" s="2"/>
      <c r="S212" s="7"/>
      <c r="X212" s="3">
        <f t="shared" si="23"/>
        <v>0</v>
      </c>
      <c r="Z212" s="8"/>
      <c r="AB212" s="4"/>
      <c r="AC212" s="5"/>
      <c r="AK212" s="4">
        <f t="shared" si="18"/>
        <v>0</v>
      </c>
      <c r="AM212" s="22"/>
      <c r="AN212" s="30" t="str">
        <f>"&lt;tr class='mmt"&amp;IF(E212="活動"," ev",IF(E212="限定"," ltd",""))&amp;IF(H212=""," groupless'","'")&amp;"&gt;&lt;td headers='icon'&gt;&lt;a href='https://www.alchemistcodedb.com/jp/card/"&amp;SUBSTITUTE(SUBSTITUTE(LOWER(A212),"_","-"),".png","")&amp;"'&gt;&lt;img src='resources/"&amp;A212&amp;"' title='"&amp;C212&amp;"' /&gt;&lt;/a&gt;&lt;/td&gt;&lt;td headers='name'&gt;"&amp;C212&amp;"&lt;/td&gt;&lt;td headers='rank'&gt;"&amp;D212&amp;"&lt;/td&gt;&lt;td headers='remark'&gt;"&amp;IF(E212="活動","&lt;span class='event'&gt;活動&lt;/span&gt;",IF(E212="限定","&lt;span class='limited'&gt;限定&lt;/span&gt;",""))&amp;"&lt;/td&gt;&lt;td headers='origin'&gt;&lt;span class='originName'&gt;"&amp;SUBSTITUTE(G212,CHAR(10),"&lt;br /&gt;")&amp;"&lt;/span&gt;&lt;img class='originLogo' src='resources/ui/"&amp;VLOOKUP(G212,List!F:H,2,FALSE)&amp;"'title='"&amp;SUBSTITUTE(G212,CHAR(10)," ")&amp;"' /&gt;&lt;/td&gt;&lt;td headers='group'&gt;"&amp;IF(H212="","","&lt;span class='groupName'&gt;"&amp;SUBSTITUTE(H212,CHAR(10)," ")&amp;IF(I212="","","&lt;br /&gt;"&amp;SUBSTITUTE(I212,CHAR(10)," "))&amp;"&lt;/span&gt;&lt;img class='groupLogo' src='resources/ui/"&amp;VLOOKUP(H212,List!K:L,2,FALSE)&amp;"' title='"&amp;SUBSTITUTE(H212,CHAR(10)," ")&amp;"' /&gt;")&amp;IF(I212="","","&lt;img class='groupLogo' src='resources/ui/"&amp;VLOOKUP(I212,List!K:L,2,FALSE)&amp;"' title='"&amp;SUBSTITUTE(I212,CHAR(10)," ")&amp;"' /&gt;")&amp;"&lt;/td&gt;&lt;td headers='score' id='"&amp;AP212&amp;"'&gt;"&amp;J212&amp;"&lt;/td&gt;&lt;td headers='HP'&gt;"&amp;K212&amp;"&lt;/td&gt;&lt;td headers='patk'&gt;"&amp;L212&amp;"&lt;/td&gt;&lt;td headers='matk'&gt;"&amp;M212&amp;"&lt;/td&gt;&lt;td headers='pdef'&gt;"&amp;O212&amp;"&lt;/td&gt;&lt;td headers='mdef'&gt;"&amp;P212&amp;"&lt;/td&gt;&lt;td headers='dex'&gt;"&amp;Q212&amp;"&lt;/td&gt;&lt;td headers='agi'&gt;"&amp;R212&amp;"&lt;/td&gt;&lt;td headers='luck'&gt;"&amp;S212&amp;"&lt;/td&gt;&lt;td headers='aType'&gt;"&amp;T212&amp;IF(V212="","","&lt;br /&gt;"&amp;V212)&amp; "&lt;/td&gt;&lt;td headers='a.bonus'&gt;"&amp;U212&amp;IF(W212="","","&lt;br /&gt;"&amp;W212)&amp;"&lt;/td&gt;&lt;td headers='special'&gt;"&amp;Y212&amp;IF(AA212="","","&lt;br /&gt;"&amp;AA212)&amp;"&lt;/td&gt;&lt;td headers='sp.bonus'&gt;"&amp;Z212&amp;IF(AB212="","","&lt;br /&gt;"&amp;AB212)&amp;"&lt;/td&gt;&lt;td headers='others'&gt;"&amp;AC212&amp;"&lt;/td&gt;&lt;td headers='sinA'&gt;"&amp;AD212&amp;"&lt;/td&gt;&lt;td headers='sinB'&gt;"&amp;AE212&amp;"&lt;/td&gt;&lt;td headers='sinC'&gt;"&amp;AF212&amp;"&lt;/td&gt;&lt;td headers='sinD'&gt;"&amp;AG212&amp;"&lt;/td&gt;&lt;td headers='sinE'&gt;"&amp;AH212&amp;"&lt;/td&gt;&lt;td headers='sinF'&gt;"&amp;AI212&amp;"&lt;/td&gt;&lt;td headers='sinG'&gt;"&amp;AJ212&amp;"&lt;/td&gt;&lt;/tr&gt;"</f>
        <v>&lt;tr class='mmt ltd groupless'&gt;&lt;td headers='icon'&gt;&lt;a href='https://www.alchemistcodedb.com/jp/card/ts-sloth-cheryl-01'&gt;&lt;img src='resources/TS_SLOTH_CHERYL_01.png' title='悪戯の祭典、その裏に' /&gt;&lt;/a&gt;&lt;/td&gt;&lt;td headers='name'&gt;悪戯の祭典、その裏に&lt;/td&gt;&lt;td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headers='group'&gt;&lt;/td&gt;&lt;td headers='score' id='m210'&gt;0&lt;/td&gt;&lt;td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12" s="30" t="str">
        <f t="shared" si="24"/>
        <v>document.getElementById('m210').innerHTML = (b0*0);</v>
      </c>
      <c r="AP212" s="34" t="str">
        <f t="shared" si="25"/>
        <v>m210</v>
      </c>
      <c r="AQ212" s="6" t="str">
        <f>IF(T212="","",VLOOKUP(T212,List!N$2:O$7,2,FALSE)&amp;"*"&amp;U212&amp;IF(V212="","","+"&amp;VLOOKUP(V212,List!N$2:O$7,2,FALSE)&amp;"*"&amp;W212&amp;"-"&amp;VLOOKUP(T212,List!N$2:O$7,2,FALSE)&amp;"*"&amp;VLOOKUP(V212,List!N$2:O$7,2,FALSE)&amp;"*"&amp;MIN(U212,W212)))&amp;IF(Y212="","",IF(T212="","","+")&amp;VLOOKUP(Y212,List!P$2:Q$14,2,FALSE)&amp;"*"&amp;Z212&amp;IF(AA212="","","+"&amp;VLOOKUP(AA212,List!P$2:Q$13,2,FALSE)))</f>
        <v/>
      </c>
    </row>
    <row r="213" spans="1:43" s="3" customFormat="1" ht="37.200000000000003" customHeight="1" x14ac:dyDescent="0.3">
      <c r="A213" s="8" t="s">
        <v>287</v>
      </c>
      <c r="C213" s="6" t="s">
        <v>288</v>
      </c>
      <c r="D213" s="3">
        <v>5</v>
      </c>
      <c r="F213" s="6"/>
      <c r="G213" s="14" t="s">
        <v>280</v>
      </c>
      <c r="H213" s="8" t="s">
        <v>678</v>
      </c>
      <c r="I213" s="8"/>
      <c r="J213" s="4">
        <f t="shared" si="21"/>
        <v>100</v>
      </c>
      <c r="K213" s="2">
        <v>40</v>
      </c>
      <c r="L213" s="2">
        <v>20</v>
      </c>
      <c r="M213" s="2"/>
      <c r="N213" s="2">
        <f t="shared" si="22"/>
        <v>20</v>
      </c>
      <c r="O213" s="2"/>
      <c r="P213" s="2"/>
      <c r="Q213" s="2"/>
      <c r="R213" s="2"/>
      <c r="S213" s="7"/>
      <c r="T213" s="3" t="s">
        <v>15</v>
      </c>
      <c r="U213" s="3">
        <v>20</v>
      </c>
      <c r="X213" s="3">
        <f t="shared" si="23"/>
        <v>20</v>
      </c>
      <c r="Y213" s="3" t="s">
        <v>498</v>
      </c>
      <c r="Z213" s="8">
        <v>20</v>
      </c>
      <c r="AB213" s="4"/>
      <c r="AC213" s="5"/>
      <c r="AE213" s="3">
        <v>40</v>
      </c>
      <c r="AG213" s="3">
        <v>20</v>
      </c>
      <c r="AK213" s="4">
        <f t="shared" si="18"/>
        <v>40</v>
      </c>
      <c r="AM213" s="22"/>
      <c r="AN213" s="30" t="str">
        <f>"&lt;tr class='mmt"&amp;IF(E213="活動"," ev",IF(E213="限定"," ltd",""))&amp;IF(H213=""," groupless'","'")&amp;"&gt;&lt;td headers='icon'&gt;&lt;a href='https://www.alchemistcodedb.com/jp/card/"&amp;SUBSTITUTE(SUBSTITUTE(LOWER(A213),"_","-"),".png","")&amp;"'&gt;&lt;img src='resources/"&amp;A213&amp;"' title='"&amp;C213&amp;"' /&gt;&lt;/a&gt;&lt;/td&gt;&lt;td headers='name'&gt;"&amp;C213&amp;"&lt;/td&gt;&lt;td headers='rank'&gt;"&amp;D213&amp;"&lt;/td&gt;&lt;td headers='remark'&gt;"&amp;IF(E213="活動","&lt;span class='event'&gt;活動&lt;/span&gt;",IF(E213="限定","&lt;span class='limited'&gt;限定&lt;/span&gt;",""))&amp;"&lt;/td&gt;&lt;td headers='origin'&gt;&lt;span class='originName'&gt;"&amp;SUBSTITUTE(G213,CHAR(10),"&lt;br /&gt;")&amp;"&lt;/span&gt;&lt;img class='originLogo' src='resources/ui/"&amp;VLOOKUP(G213,List!F:H,2,FALSE)&amp;"'title='"&amp;SUBSTITUTE(G213,CHAR(10)," ")&amp;"' /&gt;&lt;/td&gt;&lt;td headers='group'&gt;"&amp;IF(H213="","","&lt;span class='groupName'&gt;"&amp;SUBSTITUTE(H213,CHAR(10)," ")&amp;IF(I213="","","&lt;br /&gt;"&amp;SUBSTITUTE(I213,CHAR(10)," "))&amp;"&lt;/span&gt;&lt;img class='groupLogo' src='resources/ui/"&amp;VLOOKUP(H213,List!K:L,2,FALSE)&amp;"' title='"&amp;SUBSTITUTE(H213,CHAR(10)," ")&amp;"' /&gt;")&amp;IF(I213="","","&lt;img class='groupLogo' src='resources/ui/"&amp;VLOOKUP(I213,List!K:L,2,FALSE)&amp;"' title='"&amp;SUBSTITUTE(I213,CHAR(10)," ")&amp;"' /&gt;")&amp;"&lt;/td&gt;&lt;td headers='score' id='"&amp;AP213&amp;"'&gt;"&amp;J213&amp;"&lt;/td&gt;&lt;td headers='HP'&gt;"&amp;K213&amp;"&lt;/td&gt;&lt;td headers='patk'&gt;"&amp;L213&amp;"&lt;/td&gt;&lt;td headers='matk'&gt;"&amp;M213&amp;"&lt;/td&gt;&lt;td headers='pdef'&gt;"&amp;O213&amp;"&lt;/td&gt;&lt;td headers='mdef'&gt;"&amp;P213&amp;"&lt;/td&gt;&lt;td headers='dex'&gt;"&amp;Q213&amp;"&lt;/td&gt;&lt;td headers='agi'&gt;"&amp;R213&amp;"&lt;/td&gt;&lt;td headers='luck'&gt;"&amp;S213&amp;"&lt;/td&gt;&lt;td headers='aType'&gt;"&amp;T213&amp;IF(V213="","","&lt;br /&gt;"&amp;V213)&amp; "&lt;/td&gt;&lt;td headers='a.bonus'&gt;"&amp;U213&amp;IF(W213="","","&lt;br /&gt;"&amp;W213)&amp;"&lt;/td&gt;&lt;td headers='special'&gt;"&amp;Y213&amp;IF(AA213="","","&lt;br /&gt;"&amp;AA213)&amp;"&lt;/td&gt;&lt;td headers='sp.bonus'&gt;"&amp;Z213&amp;IF(AB213="","","&lt;br /&gt;"&amp;AB213)&amp;"&lt;/td&gt;&lt;td headers='others'&gt;"&amp;AC213&amp;"&lt;/td&gt;&lt;td headers='sinA'&gt;"&amp;AD213&amp;"&lt;/td&gt;&lt;td headers='sinB'&gt;"&amp;AE213&amp;"&lt;/td&gt;&lt;td headers='sinC'&gt;"&amp;AF213&amp;"&lt;/td&gt;&lt;td headers='sinD'&gt;"&amp;AG213&amp;"&lt;/td&gt;&lt;td headers='sinE'&gt;"&amp;AH213&amp;"&lt;/td&gt;&lt;td headers='sinF'&gt;"&amp;AI213&amp;"&lt;/td&gt;&lt;td headers='sinG'&gt;"&amp;AJ213&amp;"&lt;/td&gt;&lt;/tr&gt;"</f>
        <v>&lt;tr class='mmt'&gt;&lt;td headers='icon'&gt;&lt;a href='https://www.alchemistcodedb.com/jp/card/ts-sloth-daisy-01'&gt;&lt;img src='resources/TS_SLOTH_DAISY_01.png' title='期待の新星、現る！' /&gt;&lt;/a&gt;&lt;/td&gt;&lt;td headers='name'&gt;期待の新星、現る！&lt;/td&gt;&lt;td headers='rank'&gt;5&lt;/td&gt;&lt;td headers='remark'&gt;&lt;/td&gt;&lt;td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id='m211'&gt;100&lt;/td&gt;&lt;td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headers='aType'&gt;刺突&lt;/td&gt;&lt;td headers='a.bonus'&gt;20&lt;/td&gt;&lt;td headers='special'&gt;風属性&lt;/td&gt;&lt;td headers='sp.bonus'&gt;20&lt;/td&gt;&lt;td headers='others'&gt;&lt;/td&gt;&lt;td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O213" s="30" t="str">
        <f t="shared" si="24"/>
        <v>document.getElementById('m211').innerHTML = (b0*20+b1*20) + (s0*40+s2*40+s4*20)+ (ex02*20+ex10*20);</v>
      </c>
      <c r="AP213" s="34" t="str">
        <f t="shared" si="25"/>
        <v>m211</v>
      </c>
      <c r="AQ213" s="6" t="str">
        <f>IF(T213="","",VLOOKUP(T213,List!N$2:O$7,2,FALSE)&amp;"*"&amp;U213&amp;IF(V213="","","+"&amp;VLOOKUP(V213,List!N$2:O$7,2,FALSE)&amp;"*"&amp;W213&amp;"-"&amp;VLOOKUP(T213,List!N$2:O$7,2,FALSE)&amp;"*"&amp;VLOOKUP(V213,List!N$2:O$7,2,FALSE)&amp;"*"&amp;MIN(U213,W213)))&amp;IF(Y213="","",IF(T213="","","+")&amp;VLOOKUP(Y213,List!P$2:Q$14,2,FALSE)&amp;"*"&amp;Z213&amp;IF(AA213="","","+"&amp;VLOOKUP(AA213,List!P$2:Q$13,2,FALSE)))</f>
        <v>ex02*20+ex10*20</v>
      </c>
    </row>
    <row r="214" spans="1:43" s="3" customFormat="1" ht="37.200000000000003" customHeight="1" x14ac:dyDescent="0.3">
      <c r="A214" s="8" t="s">
        <v>289</v>
      </c>
      <c r="C214" s="6" t="s">
        <v>290</v>
      </c>
      <c r="D214" s="3">
        <v>5</v>
      </c>
      <c r="F214" s="6"/>
      <c r="G214" s="14" t="s">
        <v>280</v>
      </c>
      <c r="H214" s="8" t="s">
        <v>678</v>
      </c>
      <c r="I214" s="8"/>
      <c r="J214" s="4">
        <f t="shared" si="21"/>
        <v>20</v>
      </c>
      <c r="K214" s="2">
        <v>60</v>
      </c>
      <c r="L214" s="2"/>
      <c r="M214" s="2"/>
      <c r="N214" s="2">
        <f t="shared" si="22"/>
        <v>0</v>
      </c>
      <c r="O214" s="2"/>
      <c r="P214" s="2"/>
      <c r="Q214" s="2"/>
      <c r="R214" s="2"/>
      <c r="S214" s="7"/>
      <c r="T214" s="3" t="s">
        <v>14</v>
      </c>
      <c r="U214" s="3">
        <v>20</v>
      </c>
      <c r="X214" s="3">
        <f t="shared" si="23"/>
        <v>20</v>
      </c>
      <c r="Z214" s="8"/>
      <c r="AB214" s="4"/>
      <c r="AC214" s="5" t="s">
        <v>479</v>
      </c>
      <c r="AK214" s="4">
        <f t="shared" si="18"/>
        <v>0</v>
      </c>
      <c r="AM214" s="22"/>
      <c r="AN214" s="30" t="str">
        <f>"&lt;tr class='mmt"&amp;IF(E214="活動"," ev",IF(E214="限定"," ltd",""))&amp;IF(H214=""," groupless'","'")&amp;"&gt;&lt;td headers='icon'&gt;&lt;a href='https://www.alchemistcodedb.com/jp/card/"&amp;SUBSTITUTE(SUBSTITUTE(LOWER(A214),"_","-"),".png","")&amp;"'&gt;&lt;img src='resources/"&amp;A214&amp;"' title='"&amp;C214&amp;"' /&gt;&lt;/a&gt;&lt;/td&gt;&lt;td headers='name'&gt;"&amp;C214&amp;"&lt;/td&gt;&lt;td headers='rank'&gt;"&amp;D214&amp;"&lt;/td&gt;&lt;td headers='remark'&gt;"&amp;IF(E214="活動","&lt;span class='event'&gt;活動&lt;/span&gt;",IF(E214="限定","&lt;span class='limited'&gt;限定&lt;/span&gt;",""))&amp;"&lt;/td&gt;&lt;td headers='origin'&gt;&lt;span class='originName'&gt;"&amp;SUBSTITUTE(G214,CHAR(10),"&lt;br /&gt;")&amp;"&lt;/span&gt;&lt;img class='originLogo' src='resources/ui/"&amp;VLOOKUP(G214,List!F:H,2,FALSE)&amp;"'title='"&amp;SUBSTITUTE(G214,CHAR(10)," ")&amp;"' /&gt;&lt;/td&gt;&lt;td headers='group'&gt;"&amp;IF(H214="","","&lt;span class='groupName'&gt;"&amp;SUBSTITUTE(H214,CHAR(10)," ")&amp;IF(I214="","","&lt;br /&gt;"&amp;SUBSTITUTE(I214,CHAR(10)," "))&amp;"&lt;/span&gt;&lt;img class='groupLogo' src='resources/ui/"&amp;VLOOKUP(H214,List!K:L,2,FALSE)&amp;"' title='"&amp;SUBSTITUTE(H214,CHAR(10)," ")&amp;"' /&gt;")&amp;IF(I214="","","&lt;img class='groupLogo' src='resources/ui/"&amp;VLOOKUP(I214,List!K:L,2,FALSE)&amp;"' title='"&amp;SUBSTITUTE(I214,CHAR(10)," ")&amp;"' /&gt;")&amp;"&lt;/td&gt;&lt;td headers='score' id='"&amp;AP214&amp;"'&gt;"&amp;J214&amp;"&lt;/td&gt;&lt;td headers='HP'&gt;"&amp;K214&amp;"&lt;/td&gt;&lt;td headers='patk'&gt;"&amp;L214&amp;"&lt;/td&gt;&lt;td headers='matk'&gt;"&amp;M214&amp;"&lt;/td&gt;&lt;td headers='pdef'&gt;"&amp;O214&amp;"&lt;/td&gt;&lt;td headers='mdef'&gt;"&amp;P214&amp;"&lt;/td&gt;&lt;td headers='dex'&gt;"&amp;Q214&amp;"&lt;/td&gt;&lt;td headers='agi'&gt;"&amp;R214&amp;"&lt;/td&gt;&lt;td headers='luck'&gt;"&amp;S214&amp;"&lt;/td&gt;&lt;td headers='aType'&gt;"&amp;T214&amp;IF(V214="","","&lt;br /&gt;"&amp;V214)&amp; "&lt;/td&gt;&lt;td headers='a.bonus'&gt;"&amp;U214&amp;IF(W214="","","&lt;br /&gt;"&amp;W214)&amp;"&lt;/td&gt;&lt;td headers='special'&gt;"&amp;Y214&amp;IF(AA214="","","&lt;br /&gt;"&amp;AA214)&amp;"&lt;/td&gt;&lt;td headers='sp.bonus'&gt;"&amp;Z214&amp;IF(AB214="","","&lt;br /&gt;"&amp;AB214)&amp;"&lt;/td&gt;&lt;td headers='others'&gt;"&amp;AC214&amp;"&lt;/td&gt;&lt;td headers='sinA'&gt;"&amp;AD214&amp;"&lt;/td&gt;&lt;td headers='sinB'&gt;"&amp;AE214&amp;"&lt;/td&gt;&lt;td headers='sinC'&gt;"&amp;AF214&amp;"&lt;/td&gt;&lt;td headers='sinD'&gt;"&amp;AG214&amp;"&lt;/td&gt;&lt;td headers='sinE'&gt;"&amp;AH214&amp;"&lt;/td&gt;&lt;td headers='sinF'&gt;"&amp;AI214&amp;"&lt;/td&gt;&lt;td headers='sinG'&gt;"&amp;AJ214&amp;"&lt;/td&gt;&lt;/tr&gt;"</f>
        <v>&lt;tr class='mmt'&gt;&lt;td headers='icon'&gt;&lt;a href='https://www.alchemistcodedb.com/jp/card/ts-sloth-everica-01'&gt;&lt;img src='resources/TS_SLOTH_EVERICA_01.png' title='ライトトラック' /&gt;&lt;/a&gt;&lt;/td&gt;&lt;td headers='name'&gt;ライトトラック&lt;/td&gt;&lt;td headers='rank'&gt;5&lt;/td&gt;&lt;td headers='remark'&gt;&lt;/td&gt;&lt;td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id='m212'&gt;20&lt;/td&gt;&lt;td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14" s="30" t="str">
        <f t="shared" si="24"/>
        <v>document.getElementById('m212').innerHTML = (b0*0)+ (ex01*20);</v>
      </c>
      <c r="AP214" s="34" t="str">
        <f t="shared" si="25"/>
        <v>m212</v>
      </c>
      <c r="AQ214" s="6" t="str">
        <f>IF(T214="","",VLOOKUP(T214,List!N$2:O$7,2,FALSE)&amp;"*"&amp;U214&amp;IF(V214="","","+"&amp;VLOOKUP(V214,List!N$2:O$7,2,FALSE)&amp;"*"&amp;W214&amp;"-"&amp;VLOOKUP(T214,List!N$2:O$7,2,FALSE)&amp;"*"&amp;VLOOKUP(V214,List!N$2:O$7,2,FALSE)&amp;"*"&amp;MIN(U214,W214)))&amp;IF(Y214="","",IF(T214="","","+")&amp;VLOOKUP(Y214,List!P$2:Q$14,2,FALSE)&amp;"*"&amp;Z214&amp;IF(AA214="","","+"&amp;VLOOKUP(AA214,List!P$2:Q$13,2,FALSE)))</f>
        <v>ex01*20</v>
      </c>
    </row>
    <row r="215" spans="1:43" s="3" customFormat="1" ht="37.200000000000003" customHeight="1" x14ac:dyDescent="0.3">
      <c r="A215" s="8" t="s">
        <v>291</v>
      </c>
      <c r="C215" s="6" t="s">
        <v>292</v>
      </c>
      <c r="D215" s="3">
        <v>5</v>
      </c>
      <c r="E215" s="3" t="s">
        <v>35</v>
      </c>
      <c r="F215" s="6"/>
      <c r="G215" s="14" t="s">
        <v>280</v>
      </c>
      <c r="H215" s="8"/>
      <c r="I215" s="8"/>
      <c r="J215" s="4">
        <f t="shared" si="21"/>
        <v>0</v>
      </c>
      <c r="K215" s="2"/>
      <c r="L215" s="2"/>
      <c r="M215" s="2"/>
      <c r="N215" s="2">
        <f t="shared" si="22"/>
        <v>0</v>
      </c>
      <c r="O215" s="2"/>
      <c r="P215" s="2"/>
      <c r="Q215" s="2"/>
      <c r="R215" s="2"/>
      <c r="S215" s="7"/>
      <c r="X215" s="3">
        <f t="shared" si="23"/>
        <v>0</v>
      </c>
      <c r="Z215" s="8"/>
      <c r="AB215" s="4"/>
      <c r="AC215" s="5"/>
      <c r="AK215" s="4">
        <f t="shared" ref="AK215:AK278" si="26">MAX(AD215:AJ215)</f>
        <v>0</v>
      </c>
      <c r="AM215" s="22"/>
      <c r="AN215" s="30" t="str">
        <f>"&lt;tr class='mmt"&amp;IF(E215="活動"," ev",IF(E215="限定"," ltd",""))&amp;IF(H215=""," groupless'","'")&amp;"&gt;&lt;td headers='icon'&gt;&lt;a href='https://www.alchemistcodedb.com/jp/card/"&amp;SUBSTITUTE(SUBSTITUTE(LOWER(A215),"_","-"),".png","")&amp;"'&gt;&lt;img src='resources/"&amp;A215&amp;"' title='"&amp;C215&amp;"' /&gt;&lt;/a&gt;&lt;/td&gt;&lt;td headers='name'&gt;"&amp;C215&amp;"&lt;/td&gt;&lt;td headers='rank'&gt;"&amp;D215&amp;"&lt;/td&gt;&lt;td headers='remark'&gt;"&amp;IF(E215="活動","&lt;span class='event'&gt;活動&lt;/span&gt;",IF(E215="限定","&lt;span class='limited'&gt;限定&lt;/span&gt;",""))&amp;"&lt;/td&gt;&lt;td headers='origin'&gt;&lt;span class='originName'&gt;"&amp;SUBSTITUTE(G215,CHAR(10),"&lt;br /&gt;")&amp;"&lt;/span&gt;&lt;img class='originLogo' src='resources/ui/"&amp;VLOOKUP(G215,List!F:H,2,FALSE)&amp;"'title='"&amp;SUBSTITUTE(G215,CHAR(10)," ")&amp;"' /&gt;&lt;/td&gt;&lt;td headers='group'&gt;"&amp;IF(H215="","","&lt;span class='groupName'&gt;"&amp;SUBSTITUTE(H215,CHAR(10)," ")&amp;IF(I215="","","&lt;br /&gt;"&amp;SUBSTITUTE(I215,CHAR(10)," "))&amp;"&lt;/span&gt;&lt;img class='groupLogo' src='resources/ui/"&amp;VLOOKUP(H215,List!K:L,2,FALSE)&amp;"' title='"&amp;SUBSTITUTE(H215,CHAR(10)," ")&amp;"' /&gt;")&amp;IF(I215="","","&lt;img class='groupLogo' src='resources/ui/"&amp;VLOOKUP(I215,List!K:L,2,FALSE)&amp;"' title='"&amp;SUBSTITUTE(I215,CHAR(10)," ")&amp;"' /&gt;")&amp;"&lt;/td&gt;&lt;td headers='score' id='"&amp;AP215&amp;"'&gt;"&amp;J215&amp;"&lt;/td&gt;&lt;td headers='HP'&gt;"&amp;K215&amp;"&lt;/td&gt;&lt;td headers='patk'&gt;"&amp;L215&amp;"&lt;/td&gt;&lt;td headers='matk'&gt;"&amp;M215&amp;"&lt;/td&gt;&lt;td headers='pdef'&gt;"&amp;O215&amp;"&lt;/td&gt;&lt;td headers='mdef'&gt;"&amp;P215&amp;"&lt;/td&gt;&lt;td headers='dex'&gt;"&amp;Q215&amp;"&lt;/td&gt;&lt;td headers='agi'&gt;"&amp;R215&amp;"&lt;/td&gt;&lt;td headers='luck'&gt;"&amp;S215&amp;"&lt;/td&gt;&lt;td headers='aType'&gt;"&amp;T215&amp;IF(V215="","","&lt;br /&gt;"&amp;V215)&amp; "&lt;/td&gt;&lt;td headers='a.bonus'&gt;"&amp;U215&amp;IF(W215="","","&lt;br /&gt;"&amp;W215)&amp;"&lt;/td&gt;&lt;td headers='special'&gt;"&amp;Y215&amp;IF(AA215="","","&lt;br /&gt;"&amp;AA215)&amp;"&lt;/td&gt;&lt;td headers='sp.bonus'&gt;"&amp;Z215&amp;IF(AB215="","","&lt;br /&gt;"&amp;AB215)&amp;"&lt;/td&gt;&lt;td headers='others'&gt;"&amp;AC215&amp;"&lt;/td&gt;&lt;td headers='sinA'&gt;"&amp;AD215&amp;"&lt;/td&gt;&lt;td headers='sinB'&gt;"&amp;AE215&amp;"&lt;/td&gt;&lt;td headers='sinC'&gt;"&amp;AF215&amp;"&lt;/td&gt;&lt;td headers='sinD'&gt;"&amp;AG215&amp;"&lt;/td&gt;&lt;td headers='sinE'&gt;"&amp;AH215&amp;"&lt;/td&gt;&lt;td headers='sinF'&gt;"&amp;AI215&amp;"&lt;/td&gt;&lt;td headers='sinG'&gt;"&amp;AJ215&amp;"&lt;/td&gt;&lt;/tr&gt;"</f>
        <v>&lt;tr class='mmt ev groupless'&gt;&lt;td headers='icon'&gt;&lt;a href='https://www.alchemistcodedb.com/jp/card/ts-sloth-fiona-01'&gt;&lt;img src='resources/TS_SLOTH_FIONA_01.png' title='二人の未来' /&gt;&lt;/a&gt;&lt;/td&gt;&lt;td headers='name'&gt;二人の未来&lt;/td&gt;&lt;td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headers='group'&gt;&lt;/td&gt;&lt;td headers='score' id='m213'&gt;0&lt;/td&gt;&lt;td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15" s="30" t="str">
        <f t="shared" si="24"/>
        <v>document.getElementById('m213').innerHTML = (b0*0);</v>
      </c>
      <c r="AP215" s="34" t="str">
        <f t="shared" si="25"/>
        <v>m213</v>
      </c>
      <c r="AQ215" s="6" t="str">
        <f>IF(T215="","",VLOOKUP(T215,List!N$2:O$7,2,FALSE)&amp;"*"&amp;U215&amp;IF(V215="","","+"&amp;VLOOKUP(V215,List!N$2:O$7,2,FALSE)&amp;"*"&amp;W215&amp;"-"&amp;VLOOKUP(T215,List!N$2:O$7,2,FALSE)&amp;"*"&amp;VLOOKUP(V215,List!N$2:O$7,2,FALSE)&amp;"*"&amp;MIN(U215,W215)))&amp;IF(Y215="","",IF(T215="","","+")&amp;VLOOKUP(Y215,List!P$2:Q$14,2,FALSE)&amp;"*"&amp;Z215&amp;IF(AA215="","","+"&amp;VLOOKUP(AA215,List!P$2:Q$13,2,FALSE)))</f>
        <v/>
      </c>
    </row>
    <row r="216" spans="1:43" s="3" customFormat="1" ht="37.200000000000003" customHeight="1" x14ac:dyDescent="0.3">
      <c r="A216" s="8" t="s">
        <v>293</v>
      </c>
      <c r="C216" s="6" t="s">
        <v>294</v>
      </c>
      <c r="D216" s="3">
        <v>5</v>
      </c>
      <c r="E216" s="3" t="s">
        <v>35</v>
      </c>
      <c r="F216" s="6"/>
      <c r="G216" s="14" t="s">
        <v>280</v>
      </c>
      <c r="H216" s="8"/>
      <c r="I216" s="8"/>
      <c r="J216" s="4">
        <f t="shared" si="21"/>
        <v>0</v>
      </c>
      <c r="K216" s="2"/>
      <c r="L216" s="2"/>
      <c r="M216" s="2"/>
      <c r="N216" s="2">
        <f t="shared" si="22"/>
        <v>0</v>
      </c>
      <c r="O216" s="2"/>
      <c r="P216" s="2"/>
      <c r="Q216" s="2"/>
      <c r="R216" s="2"/>
      <c r="S216" s="7"/>
      <c r="X216" s="3">
        <f t="shared" si="23"/>
        <v>0</v>
      </c>
      <c r="Z216" s="8"/>
      <c r="AB216" s="4"/>
      <c r="AC216" s="5"/>
      <c r="AK216" s="4">
        <f t="shared" si="26"/>
        <v>0</v>
      </c>
      <c r="AM216" s="22"/>
      <c r="AN216" s="30" t="str">
        <f>"&lt;tr class='mmt"&amp;IF(E216="活動"," ev",IF(E216="限定"," ltd",""))&amp;IF(H216=""," groupless'","'")&amp;"&gt;&lt;td headers='icon'&gt;&lt;a href='https://www.alchemistcodedb.com/jp/card/"&amp;SUBSTITUTE(SUBSTITUTE(LOWER(A216),"_","-"),".png","")&amp;"'&gt;&lt;img src='resources/"&amp;A216&amp;"' title='"&amp;C216&amp;"' /&gt;&lt;/a&gt;&lt;/td&gt;&lt;td headers='name'&gt;"&amp;C216&amp;"&lt;/td&gt;&lt;td headers='rank'&gt;"&amp;D216&amp;"&lt;/td&gt;&lt;td headers='remark'&gt;"&amp;IF(E216="活動","&lt;span class='event'&gt;活動&lt;/span&gt;",IF(E216="限定","&lt;span class='limited'&gt;限定&lt;/span&gt;",""))&amp;"&lt;/td&gt;&lt;td headers='origin'&gt;&lt;span class='originName'&gt;"&amp;SUBSTITUTE(G216,CHAR(10),"&lt;br /&gt;")&amp;"&lt;/span&gt;&lt;img class='originLogo' src='resources/ui/"&amp;VLOOKUP(G216,List!F:H,2,FALSE)&amp;"'title='"&amp;SUBSTITUTE(G216,CHAR(10)," ")&amp;"' /&gt;&lt;/td&gt;&lt;td headers='group'&gt;"&amp;IF(H216="","","&lt;span class='groupName'&gt;"&amp;SUBSTITUTE(H216,CHAR(10)," ")&amp;IF(I216="","","&lt;br /&gt;"&amp;SUBSTITUTE(I216,CHAR(10)," "))&amp;"&lt;/span&gt;&lt;img class='groupLogo' src='resources/ui/"&amp;VLOOKUP(H216,List!K:L,2,FALSE)&amp;"' title='"&amp;SUBSTITUTE(H216,CHAR(10)," ")&amp;"' /&gt;")&amp;IF(I216="","","&lt;img class='groupLogo' src='resources/ui/"&amp;VLOOKUP(I216,List!K:L,2,FALSE)&amp;"' title='"&amp;SUBSTITUTE(I216,CHAR(10)," ")&amp;"' /&gt;")&amp;"&lt;/td&gt;&lt;td headers='score' id='"&amp;AP216&amp;"'&gt;"&amp;J216&amp;"&lt;/td&gt;&lt;td headers='HP'&gt;"&amp;K216&amp;"&lt;/td&gt;&lt;td headers='patk'&gt;"&amp;L216&amp;"&lt;/td&gt;&lt;td headers='matk'&gt;"&amp;M216&amp;"&lt;/td&gt;&lt;td headers='pdef'&gt;"&amp;O216&amp;"&lt;/td&gt;&lt;td headers='mdef'&gt;"&amp;P216&amp;"&lt;/td&gt;&lt;td headers='dex'&gt;"&amp;Q216&amp;"&lt;/td&gt;&lt;td headers='agi'&gt;"&amp;R216&amp;"&lt;/td&gt;&lt;td headers='luck'&gt;"&amp;S216&amp;"&lt;/td&gt;&lt;td headers='aType'&gt;"&amp;T216&amp;IF(V216="","","&lt;br /&gt;"&amp;V216)&amp; "&lt;/td&gt;&lt;td headers='a.bonus'&gt;"&amp;U216&amp;IF(W216="","","&lt;br /&gt;"&amp;W216)&amp;"&lt;/td&gt;&lt;td headers='special'&gt;"&amp;Y216&amp;IF(AA216="","","&lt;br /&gt;"&amp;AA216)&amp;"&lt;/td&gt;&lt;td headers='sp.bonus'&gt;"&amp;Z216&amp;IF(AB216="","","&lt;br /&gt;"&amp;AB216)&amp;"&lt;/td&gt;&lt;td headers='others'&gt;"&amp;AC216&amp;"&lt;/td&gt;&lt;td headers='sinA'&gt;"&amp;AD216&amp;"&lt;/td&gt;&lt;td headers='sinB'&gt;"&amp;AE216&amp;"&lt;/td&gt;&lt;td headers='sinC'&gt;"&amp;AF216&amp;"&lt;/td&gt;&lt;td headers='sinD'&gt;"&amp;AG216&amp;"&lt;/td&gt;&lt;td headers='sinE'&gt;"&amp;AH216&amp;"&lt;/td&gt;&lt;td headers='sinF'&gt;"&amp;AI216&amp;"&lt;/td&gt;&lt;td headers='sinG'&gt;"&amp;AJ216&amp;"&lt;/td&gt;&lt;/tr&gt;"</f>
        <v>&lt;tr class='mmt ev groupless'&gt;&lt;td headers='icon'&gt;&lt;a href='https://www.alchemistcodedb.com/jp/card/ts-sloth-fiona-02'&gt;&lt;img src='resources/TS_SLOTH_FIONA_02.png' title='花嫁に涙は似合わない' /&gt;&lt;/a&gt;&lt;/td&gt;&lt;td headers='name'&gt;花嫁に涙は似合わない&lt;/td&gt;&lt;td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headers='group'&gt;&lt;/td&gt;&lt;td headers='score' id='m214'&gt;0&lt;/td&gt;&lt;td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16" s="30" t="str">
        <f t="shared" si="24"/>
        <v>document.getElementById('m214').innerHTML = (b0*0);</v>
      </c>
      <c r="AP216" s="34" t="str">
        <f t="shared" si="25"/>
        <v>m214</v>
      </c>
      <c r="AQ216" s="6" t="str">
        <f>IF(T216="","",VLOOKUP(T216,List!N$2:O$7,2,FALSE)&amp;"*"&amp;U216&amp;IF(V216="","","+"&amp;VLOOKUP(V216,List!N$2:O$7,2,FALSE)&amp;"*"&amp;W216&amp;"-"&amp;VLOOKUP(T216,List!N$2:O$7,2,FALSE)&amp;"*"&amp;VLOOKUP(V216,List!N$2:O$7,2,FALSE)&amp;"*"&amp;MIN(U216,W216)))&amp;IF(Y216="","",IF(T216="","","+")&amp;VLOOKUP(Y216,List!P$2:Q$14,2,FALSE)&amp;"*"&amp;Z216&amp;IF(AA216="","","+"&amp;VLOOKUP(AA216,List!P$2:Q$13,2,FALSE)))</f>
        <v/>
      </c>
    </row>
    <row r="217" spans="1:43" s="3" customFormat="1" ht="37.200000000000003" customHeight="1" x14ac:dyDescent="0.3">
      <c r="A217" s="8" t="s">
        <v>295</v>
      </c>
      <c r="C217" s="6" t="s">
        <v>296</v>
      </c>
      <c r="D217" s="3">
        <v>5</v>
      </c>
      <c r="E217" s="3" t="s">
        <v>39</v>
      </c>
      <c r="F217" s="6"/>
      <c r="G217" s="14" t="s">
        <v>280</v>
      </c>
      <c r="H217" s="8" t="s">
        <v>678</v>
      </c>
      <c r="I217" s="8"/>
      <c r="J217" s="4">
        <f t="shared" si="21"/>
        <v>40</v>
      </c>
      <c r="K217" s="2">
        <v>50</v>
      </c>
      <c r="L217" s="2"/>
      <c r="M217" s="2"/>
      <c r="N217" s="2">
        <f t="shared" si="22"/>
        <v>0</v>
      </c>
      <c r="O217" s="2"/>
      <c r="P217" s="2"/>
      <c r="Q217" s="2">
        <v>30</v>
      </c>
      <c r="R217" s="2"/>
      <c r="S217" s="7"/>
      <c r="X217" s="3">
        <f t="shared" si="23"/>
        <v>0</v>
      </c>
      <c r="Z217" s="8"/>
      <c r="AB217" s="4"/>
      <c r="AC217" s="5" t="s">
        <v>682</v>
      </c>
      <c r="AE217" s="3">
        <v>40</v>
      </c>
      <c r="AG217" s="3">
        <v>20</v>
      </c>
      <c r="AK217" s="4">
        <f t="shared" si="26"/>
        <v>40</v>
      </c>
      <c r="AM217" s="22"/>
      <c r="AN217" s="30" t="str">
        <f>"&lt;tr class='mmt"&amp;IF(E217="活動"," ev",IF(E217="限定"," ltd",""))&amp;IF(H217=""," groupless'","'")&amp;"&gt;&lt;td headers='icon'&gt;&lt;a href='https://www.alchemistcodedb.com/jp/card/"&amp;SUBSTITUTE(SUBSTITUTE(LOWER(A217),"_","-"),".png","")&amp;"'&gt;&lt;img src='resources/"&amp;A217&amp;"' title='"&amp;C217&amp;"' /&gt;&lt;/a&gt;&lt;/td&gt;&lt;td headers='name'&gt;"&amp;C217&amp;"&lt;/td&gt;&lt;td headers='rank'&gt;"&amp;D217&amp;"&lt;/td&gt;&lt;td headers='remark'&gt;"&amp;IF(E217="活動","&lt;span class='event'&gt;活動&lt;/span&gt;",IF(E217="限定","&lt;span class='limited'&gt;限定&lt;/span&gt;",""))&amp;"&lt;/td&gt;&lt;td headers='origin'&gt;&lt;span class='originName'&gt;"&amp;SUBSTITUTE(G217,CHAR(10),"&lt;br /&gt;")&amp;"&lt;/span&gt;&lt;img class='originLogo' src='resources/ui/"&amp;VLOOKUP(G217,List!F:H,2,FALSE)&amp;"'title='"&amp;SUBSTITUTE(G217,CHAR(10)," ")&amp;"' /&gt;&lt;/td&gt;&lt;td headers='group'&gt;"&amp;IF(H217="","","&lt;span class='groupName'&gt;"&amp;SUBSTITUTE(H217,CHAR(10)," ")&amp;IF(I217="","","&lt;br /&gt;"&amp;SUBSTITUTE(I217,CHAR(10)," "))&amp;"&lt;/span&gt;&lt;img class='groupLogo' src='resources/ui/"&amp;VLOOKUP(H217,List!K:L,2,FALSE)&amp;"' title='"&amp;SUBSTITUTE(H217,CHAR(10)," ")&amp;"' /&gt;")&amp;IF(I217="","","&lt;img class='groupLogo' src='resources/ui/"&amp;VLOOKUP(I217,List!K:L,2,FALSE)&amp;"' title='"&amp;SUBSTITUTE(I217,CHAR(10)," ")&amp;"' /&gt;")&amp;"&lt;/td&gt;&lt;td headers='score' id='"&amp;AP217&amp;"'&gt;"&amp;J217&amp;"&lt;/td&gt;&lt;td headers='HP'&gt;"&amp;K217&amp;"&lt;/td&gt;&lt;td headers='patk'&gt;"&amp;L217&amp;"&lt;/td&gt;&lt;td headers='matk'&gt;"&amp;M217&amp;"&lt;/td&gt;&lt;td headers='pdef'&gt;"&amp;O217&amp;"&lt;/td&gt;&lt;td headers='mdef'&gt;"&amp;P217&amp;"&lt;/td&gt;&lt;td headers='dex'&gt;"&amp;Q217&amp;"&lt;/td&gt;&lt;td headers='agi'&gt;"&amp;R217&amp;"&lt;/td&gt;&lt;td headers='luck'&gt;"&amp;S217&amp;"&lt;/td&gt;&lt;td headers='aType'&gt;"&amp;T217&amp;IF(V217="","","&lt;br /&gt;"&amp;V217)&amp; "&lt;/td&gt;&lt;td headers='a.bonus'&gt;"&amp;U217&amp;IF(W217="","","&lt;br /&gt;"&amp;W217)&amp;"&lt;/td&gt;&lt;td headers='special'&gt;"&amp;Y217&amp;IF(AA217="","","&lt;br /&gt;"&amp;AA217)&amp;"&lt;/td&gt;&lt;td headers='sp.bonus'&gt;"&amp;Z217&amp;IF(AB217="","","&lt;br /&gt;"&amp;AB217)&amp;"&lt;/td&gt;&lt;td headers='others'&gt;"&amp;AC217&amp;"&lt;/td&gt;&lt;td headers='sinA'&gt;"&amp;AD217&amp;"&lt;/td&gt;&lt;td headers='sinB'&gt;"&amp;AE217&amp;"&lt;/td&gt;&lt;td headers='sinC'&gt;"&amp;AF217&amp;"&lt;/td&gt;&lt;td headers='sinD'&gt;"&amp;AG217&amp;"&lt;/td&gt;&lt;td headers='sinE'&gt;"&amp;AH217&amp;"&lt;/td&gt;&lt;td headers='sinF'&gt;"&amp;AI217&amp;"&lt;/td&gt;&lt;td headers='sinG'&gt;"&amp;AJ217&amp;"&lt;/td&gt;&lt;/tr&gt;"</f>
        <v>&lt;tr class='mmt ltd'&gt;&lt;td headers='icon'&gt;&lt;a href='https://www.alchemistcodedb.com/jp/card/ts-sloth-hazel-01'&gt;&lt;img src='resources/TS_SLOTH_HAZEL_01.png' title='想いを映す銀の月' /&gt;&lt;/a&gt;&lt;/td&gt;&lt;td headers='name'&gt;想いを映す銀の月&lt;/td&gt;&lt;td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id='m215'&gt;40&lt;/td&gt;&lt;td headers='HP'&gt;50&lt;/td&gt;&lt;td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headers='aType'&gt;&lt;/td&gt;&lt;td headers='a.bonus'&gt;&lt;/td&gt;&lt;td headers='special'&gt;&lt;/td&gt;&lt;td headers='sp.bonus'&gt;&lt;/td&gt;&lt;td headers='others'&gt;範囲耐性+20&lt;/td&gt;&lt;td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O217" s="30" t="str">
        <f t="shared" si="24"/>
        <v>document.getElementById('m215').innerHTML = (b0*0) + (s0*40+s2*40+s4*20);</v>
      </c>
      <c r="AP217" s="34" t="str">
        <f t="shared" si="25"/>
        <v>m215</v>
      </c>
      <c r="AQ217" s="6" t="str">
        <f>IF(T217="","",VLOOKUP(T217,List!N$2:O$7,2,FALSE)&amp;"*"&amp;U217&amp;IF(V217="","","+"&amp;VLOOKUP(V217,List!N$2:O$7,2,FALSE)&amp;"*"&amp;W217&amp;"-"&amp;VLOOKUP(T217,List!N$2:O$7,2,FALSE)&amp;"*"&amp;VLOOKUP(V217,List!N$2:O$7,2,FALSE)&amp;"*"&amp;MIN(U217,W217)))&amp;IF(Y217="","",IF(T217="","","+")&amp;VLOOKUP(Y217,List!P$2:Q$14,2,FALSE)&amp;"*"&amp;Z217&amp;IF(AA217="","","+"&amp;VLOOKUP(AA217,List!P$2:Q$13,2,FALSE)))</f>
        <v/>
      </c>
    </row>
    <row r="218" spans="1:43" s="3" customFormat="1" ht="37.200000000000003" customHeight="1" x14ac:dyDescent="0.3">
      <c r="A218" s="8" t="s">
        <v>297</v>
      </c>
      <c r="C218" s="6" t="s">
        <v>298</v>
      </c>
      <c r="D218" s="3">
        <v>5</v>
      </c>
      <c r="E218" s="3" t="s">
        <v>39</v>
      </c>
      <c r="F218" s="6"/>
      <c r="G218" s="14" t="s">
        <v>280</v>
      </c>
      <c r="H218" s="8"/>
      <c r="I218" s="8"/>
      <c r="J218" s="4">
        <f t="shared" si="21"/>
        <v>0</v>
      </c>
      <c r="K218" s="2"/>
      <c r="L218" s="2"/>
      <c r="M218" s="2"/>
      <c r="N218" s="2">
        <f t="shared" si="22"/>
        <v>0</v>
      </c>
      <c r="O218" s="2"/>
      <c r="P218" s="2"/>
      <c r="Q218" s="2"/>
      <c r="R218" s="2"/>
      <c r="S218" s="7"/>
      <c r="X218" s="3">
        <f t="shared" si="23"/>
        <v>0</v>
      </c>
      <c r="Z218" s="8"/>
      <c r="AB218" s="4"/>
      <c r="AC218" s="5"/>
      <c r="AK218" s="4">
        <f t="shared" si="26"/>
        <v>0</v>
      </c>
      <c r="AM218" s="22"/>
      <c r="AN218" s="30" t="str">
        <f>"&lt;tr class='mmt"&amp;IF(E218="活動"," ev",IF(E218="限定"," ltd",""))&amp;IF(H218=""," groupless'","'")&amp;"&gt;&lt;td headers='icon'&gt;&lt;a href='https://www.alchemistcodedb.com/jp/card/"&amp;SUBSTITUTE(SUBSTITUTE(LOWER(A218),"_","-"),".png","")&amp;"'&gt;&lt;img src='resources/"&amp;A218&amp;"' title='"&amp;C218&amp;"' /&gt;&lt;/a&gt;&lt;/td&gt;&lt;td headers='name'&gt;"&amp;C218&amp;"&lt;/td&gt;&lt;td headers='rank'&gt;"&amp;D218&amp;"&lt;/td&gt;&lt;td headers='remark'&gt;"&amp;IF(E218="活動","&lt;span class='event'&gt;活動&lt;/span&gt;",IF(E218="限定","&lt;span class='limited'&gt;限定&lt;/span&gt;",""))&amp;"&lt;/td&gt;&lt;td headers='origin'&gt;&lt;span class='originName'&gt;"&amp;SUBSTITUTE(G218,CHAR(10),"&lt;br /&gt;")&amp;"&lt;/span&gt;&lt;img class='originLogo' src='resources/ui/"&amp;VLOOKUP(G218,List!F:H,2,FALSE)&amp;"'title='"&amp;SUBSTITUTE(G218,CHAR(10)," ")&amp;"' /&gt;&lt;/td&gt;&lt;td headers='group'&gt;"&amp;IF(H218="","","&lt;span class='groupName'&gt;"&amp;SUBSTITUTE(H218,CHAR(10)," ")&amp;IF(I218="","","&lt;br /&gt;"&amp;SUBSTITUTE(I218,CHAR(10)," "))&amp;"&lt;/span&gt;&lt;img class='groupLogo' src='resources/ui/"&amp;VLOOKUP(H218,List!K:L,2,FALSE)&amp;"' title='"&amp;SUBSTITUTE(H218,CHAR(10)," ")&amp;"' /&gt;")&amp;IF(I218="","","&lt;img class='groupLogo' src='resources/ui/"&amp;VLOOKUP(I218,List!K:L,2,FALSE)&amp;"' title='"&amp;SUBSTITUTE(I218,CHAR(10)," ")&amp;"' /&gt;")&amp;"&lt;/td&gt;&lt;td headers='score' id='"&amp;AP218&amp;"'&gt;"&amp;J218&amp;"&lt;/td&gt;&lt;td headers='HP'&gt;"&amp;K218&amp;"&lt;/td&gt;&lt;td headers='patk'&gt;"&amp;L218&amp;"&lt;/td&gt;&lt;td headers='matk'&gt;"&amp;M218&amp;"&lt;/td&gt;&lt;td headers='pdef'&gt;"&amp;O218&amp;"&lt;/td&gt;&lt;td headers='mdef'&gt;"&amp;P218&amp;"&lt;/td&gt;&lt;td headers='dex'&gt;"&amp;Q218&amp;"&lt;/td&gt;&lt;td headers='agi'&gt;"&amp;R218&amp;"&lt;/td&gt;&lt;td headers='luck'&gt;"&amp;S218&amp;"&lt;/td&gt;&lt;td headers='aType'&gt;"&amp;T218&amp;IF(V218="","","&lt;br /&gt;"&amp;V218)&amp; "&lt;/td&gt;&lt;td headers='a.bonus'&gt;"&amp;U218&amp;IF(W218="","","&lt;br /&gt;"&amp;W218)&amp;"&lt;/td&gt;&lt;td headers='special'&gt;"&amp;Y218&amp;IF(AA218="","","&lt;br /&gt;"&amp;AA218)&amp;"&lt;/td&gt;&lt;td headers='sp.bonus'&gt;"&amp;Z218&amp;IF(AB218="","","&lt;br /&gt;"&amp;AB218)&amp;"&lt;/td&gt;&lt;td headers='others'&gt;"&amp;AC218&amp;"&lt;/td&gt;&lt;td headers='sinA'&gt;"&amp;AD218&amp;"&lt;/td&gt;&lt;td headers='sinB'&gt;"&amp;AE218&amp;"&lt;/td&gt;&lt;td headers='sinC'&gt;"&amp;AF218&amp;"&lt;/td&gt;&lt;td headers='sinD'&gt;"&amp;AG218&amp;"&lt;/td&gt;&lt;td headers='sinE'&gt;"&amp;AH218&amp;"&lt;/td&gt;&lt;td headers='sinF'&gt;"&amp;AI218&amp;"&lt;/td&gt;&lt;td headers='sinG'&gt;"&amp;AJ218&amp;"&lt;/td&gt;&lt;/tr&gt;"</f>
        <v>&lt;tr class='mmt ltd groupless'&gt;&lt;td headers='icon'&gt;&lt;a href='https://www.alchemistcodedb.com/jp/card/ts-sloth-ikona-01'&gt;&lt;img src='resources/TS_SLOTH_IKONA_01.png' title='色違いの涙' /&gt;&lt;/a&gt;&lt;/td&gt;&lt;td headers='name'&gt;色違いの涙&lt;/td&gt;&lt;td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headers='group'&gt;&lt;/td&gt;&lt;td headers='score' id='m216'&gt;0&lt;/td&gt;&lt;td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18" s="30" t="str">
        <f t="shared" si="24"/>
        <v>document.getElementById('m216').innerHTML = (b0*0);</v>
      </c>
      <c r="AP218" s="34" t="str">
        <f t="shared" si="25"/>
        <v>m216</v>
      </c>
      <c r="AQ218" s="6" t="str">
        <f>IF(T218="","",VLOOKUP(T218,List!N$2:O$7,2,FALSE)&amp;"*"&amp;U218&amp;IF(V218="","","+"&amp;VLOOKUP(V218,List!N$2:O$7,2,FALSE)&amp;"*"&amp;W218&amp;"-"&amp;VLOOKUP(T218,List!N$2:O$7,2,FALSE)&amp;"*"&amp;VLOOKUP(V218,List!N$2:O$7,2,FALSE)&amp;"*"&amp;MIN(U218,W218)))&amp;IF(Y218="","",IF(T218="","","+")&amp;VLOOKUP(Y218,List!P$2:Q$14,2,FALSE)&amp;"*"&amp;Z218&amp;IF(AA218="","","+"&amp;VLOOKUP(AA218,List!P$2:Q$13,2,FALSE)))</f>
        <v/>
      </c>
    </row>
    <row r="219" spans="1:43" s="3" customFormat="1" ht="37.200000000000003" customHeight="1" x14ac:dyDescent="0.3">
      <c r="A219" s="8" t="s">
        <v>721</v>
      </c>
      <c r="C219" s="6" t="s">
        <v>730</v>
      </c>
      <c r="D219" s="3">
        <v>5</v>
      </c>
      <c r="E219" s="3" t="s">
        <v>39</v>
      </c>
      <c r="F219" s="6" t="s">
        <v>847</v>
      </c>
      <c r="G219" s="14" t="s">
        <v>280</v>
      </c>
      <c r="H219" s="8"/>
      <c r="I219" s="8"/>
      <c r="J219" s="4">
        <f t="shared" si="21"/>
        <v>0</v>
      </c>
      <c r="K219" s="2"/>
      <c r="L219" s="2"/>
      <c r="M219" s="2"/>
      <c r="N219" s="2">
        <f t="shared" si="22"/>
        <v>0</v>
      </c>
      <c r="O219" s="2"/>
      <c r="P219" s="2"/>
      <c r="Q219" s="2"/>
      <c r="R219" s="2"/>
      <c r="S219" s="7"/>
      <c r="X219" s="3">
        <f t="shared" si="23"/>
        <v>0</v>
      </c>
      <c r="Z219" s="8"/>
      <c r="AB219" s="4"/>
      <c r="AC219" s="5"/>
      <c r="AK219" s="4">
        <f t="shared" si="26"/>
        <v>0</v>
      </c>
      <c r="AM219" s="22"/>
      <c r="AN219" s="30" t="str">
        <f>"&lt;tr class='mmt"&amp;IF(E219="活動"," ev",IF(E219="限定"," ltd",""))&amp;IF(H219=""," groupless'","'")&amp;"&gt;&lt;td headers='icon'&gt;&lt;a href='https://www.alchemistcodedb.com/jp/card/"&amp;SUBSTITUTE(SUBSTITUTE(LOWER(A219),"_","-"),".png","")&amp;"'&gt;&lt;img src='resources/"&amp;A219&amp;"' title='"&amp;C219&amp;"' /&gt;&lt;/a&gt;&lt;/td&gt;&lt;td headers='name'&gt;"&amp;C219&amp;"&lt;/td&gt;&lt;td headers='rank'&gt;"&amp;D219&amp;"&lt;/td&gt;&lt;td headers='remark'&gt;"&amp;IF(E219="活動","&lt;span class='event'&gt;活動&lt;/span&gt;",IF(E219="限定","&lt;span class='limited'&gt;限定&lt;/span&gt;",""))&amp;"&lt;/td&gt;&lt;td headers='origin'&gt;&lt;span class='originName'&gt;"&amp;SUBSTITUTE(G219,CHAR(10),"&lt;br /&gt;")&amp;"&lt;/span&gt;&lt;img class='originLogo' src='resources/ui/"&amp;VLOOKUP(G219,List!F:H,2,FALSE)&amp;"'title='"&amp;SUBSTITUTE(G219,CHAR(10)," ")&amp;"' /&gt;&lt;/td&gt;&lt;td headers='group'&gt;"&amp;IF(H219="","","&lt;span class='groupName'&gt;"&amp;SUBSTITUTE(H219,CHAR(10)," ")&amp;IF(I219="","","&lt;br /&gt;"&amp;SUBSTITUTE(I219,CHAR(10)," "))&amp;"&lt;/span&gt;&lt;img class='groupLogo' src='resources/ui/"&amp;VLOOKUP(H219,List!K:L,2,FALSE)&amp;"' title='"&amp;SUBSTITUTE(H219,CHAR(10)," ")&amp;"' /&gt;")&amp;IF(I219="","","&lt;img class='groupLogo' src='resources/ui/"&amp;VLOOKUP(I219,List!K:L,2,FALSE)&amp;"' title='"&amp;SUBSTITUTE(I219,CHAR(10)," ")&amp;"' /&gt;")&amp;"&lt;/td&gt;&lt;td headers='score' id='"&amp;AP219&amp;"'&gt;"&amp;J219&amp;"&lt;/td&gt;&lt;td headers='HP'&gt;"&amp;K219&amp;"&lt;/td&gt;&lt;td headers='patk'&gt;"&amp;L219&amp;"&lt;/td&gt;&lt;td headers='matk'&gt;"&amp;M219&amp;"&lt;/td&gt;&lt;td headers='pdef'&gt;"&amp;O219&amp;"&lt;/td&gt;&lt;td headers='mdef'&gt;"&amp;P219&amp;"&lt;/td&gt;&lt;td headers='dex'&gt;"&amp;Q219&amp;"&lt;/td&gt;&lt;td headers='agi'&gt;"&amp;R219&amp;"&lt;/td&gt;&lt;td headers='luck'&gt;"&amp;S219&amp;"&lt;/td&gt;&lt;td headers='aType'&gt;"&amp;T219&amp;IF(V219="","","&lt;br /&gt;"&amp;V219)&amp; "&lt;/td&gt;&lt;td headers='a.bonus'&gt;"&amp;U219&amp;IF(W219="","","&lt;br /&gt;"&amp;W219)&amp;"&lt;/td&gt;&lt;td headers='special'&gt;"&amp;Y219&amp;IF(AA219="","","&lt;br /&gt;"&amp;AA219)&amp;"&lt;/td&gt;&lt;td headers='sp.bonus'&gt;"&amp;Z219&amp;IF(AB219="","","&lt;br /&gt;"&amp;AB219)&amp;"&lt;/td&gt;&lt;td headers='others'&gt;"&amp;AC219&amp;"&lt;/td&gt;&lt;td headers='sinA'&gt;"&amp;AD219&amp;"&lt;/td&gt;&lt;td headers='sinB'&gt;"&amp;AE219&amp;"&lt;/td&gt;&lt;td headers='sinC'&gt;"&amp;AF219&amp;"&lt;/td&gt;&lt;td headers='sinD'&gt;"&amp;AG219&amp;"&lt;/td&gt;&lt;td headers='sinE'&gt;"&amp;AH219&amp;"&lt;/td&gt;&lt;td headers='sinF'&gt;"&amp;AI219&amp;"&lt;/td&gt;&lt;td headers='sinG'&gt;"&amp;AJ219&amp;"&lt;/td&gt;&lt;/tr&gt;"</f>
        <v>&lt;tr class='mmt ltd groupless'&gt;&lt;td headers='icon'&gt;&lt;a href='https://www.alchemistcodedb.com/jp/card/ts-sloth-ikona-02'&gt;&lt;img src='resources/TS_SLOTH_IKONA_02.png' title='クリスマスの発見' /&gt;&lt;/a&gt;&lt;/td&gt;&lt;td headers='name'&gt;クリスマスの発見&lt;/td&gt;&lt;td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headers='group'&gt;&lt;/td&gt;&lt;td headers='score' id='m217'&gt;0&lt;/td&gt;&lt;td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19" s="30" t="str">
        <f t="shared" si="24"/>
        <v>document.getElementById('m217').innerHTML = (b0*0);</v>
      </c>
      <c r="AP219" s="34" t="str">
        <f t="shared" si="25"/>
        <v>m217</v>
      </c>
      <c r="AQ219" s="6" t="str">
        <f>IF(T219="","",VLOOKUP(T219,List!N$2:O$7,2,FALSE)&amp;"*"&amp;U219&amp;IF(V219="","","+"&amp;VLOOKUP(V219,List!N$2:O$7,2,FALSE)&amp;"*"&amp;W219&amp;"-"&amp;VLOOKUP(T219,List!N$2:O$7,2,FALSE)&amp;"*"&amp;VLOOKUP(V219,List!N$2:O$7,2,FALSE)&amp;"*"&amp;MIN(U219,W219)))&amp;IF(Y219="","",IF(T219="","","+")&amp;VLOOKUP(Y219,List!P$2:Q$14,2,FALSE)&amp;"*"&amp;Z219&amp;IF(AA219="","","+"&amp;VLOOKUP(AA219,List!P$2:Q$13,2,FALSE)))</f>
        <v/>
      </c>
    </row>
    <row r="220" spans="1:43" s="3" customFormat="1" ht="37.200000000000003" customHeight="1" x14ac:dyDescent="0.3">
      <c r="A220" s="8" t="s">
        <v>299</v>
      </c>
      <c r="C220" s="6" t="s">
        <v>300</v>
      </c>
      <c r="D220" s="3">
        <v>5</v>
      </c>
      <c r="E220" s="3" t="s">
        <v>39</v>
      </c>
      <c r="F220" s="6" t="s">
        <v>845</v>
      </c>
      <c r="G220" s="14" t="s">
        <v>280</v>
      </c>
      <c r="H220" s="8" t="s">
        <v>68</v>
      </c>
      <c r="I220" s="8" t="s">
        <v>678</v>
      </c>
      <c r="J220" s="4">
        <f t="shared" si="21"/>
        <v>80</v>
      </c>
      <c r="K220" s="2">
        <v>40</v>
      </c>
      <c r="L220" s="2"/>
      <c r="M220" s="2">
        <v>40</v>
      </c>
      <c r="N220" s="2">
        <f t="shared" si="22"/>
        <v>40</v>
      </c>
      <c r="O220" s="2"/>
      <c r="P220" s="2"/>
      <c r="Q220" s="2"/>
      <c r="R220" s="2"/>
      <c r="S220" s="7"/>
      <c r="X220" s="3">
        <f t="shared" si="23"/>
        <v>0</v>
      </c>
      <c r="Y220" s="3" t="s">
        <v>21</v>
      </c>
      <c r="Z220" s="8">
        <v>10</v>
      </c>
      <c r="AB220" s="4"/>
      <c r="AC220" s="5"/>
      <c r="AE220" s="3">
        <v>30</v>
      </c>
      <c r="AI220" s="3">
        <v>30</v>
      </c>
      <c r="AK220" s="4">
        <f t="shared" si="26"/>
        <v>30</v>
      </c>
      <c r="AM220" s="22"/>
      <c r="AN220" s="30" t="str">
        <f>"&lt;tr class='mmt"&amp;IF(E220="活動"," ev",IF(E220="限定"," ltd",""))&amp;IF(H220=""," groupless'","'")&amp;"&gt;&lt;td headers='icon'&gt;&lt;a href='https://www.alchemistcodedb.com/jp/card/"&amp;SUBSTITUTE(SUBSTITUTE(LOWER(A220),"_","-"),".png","")&amp;"'&gt;&lt;img src='resources/"&amp;A220&amp;"' title='"&amp;C220&amp;"' /&gt;&lt;/a&gt;&lt;/td&gt;&lt;td headers='name'&gt;"&amp;C220&amp;"&lt;/td&gt;&lt;td headers='rank'&gt;"&amp;D220&amp;"&lt;/td&gt;&lt;td headers='remark'&gt;"&amp;IF(E220="活動","&lt;span class='event'&gt;活動&lt;/span&gt;",IF(E220="限定","&lt;span class='limited'&gt;限定&lt;/span&gt;",""))&amp;"&lt;/td&gt;&lt;td headers='origin'&gt;&lt;span class='originName'&gt;"&amp;SUBSTITUTE(G220,CHAR(10),"&lt;br /&gt;")&amp;"&lt;/span&gt;&lt;img class='originLogo' src='resources/ui/"&amp;VLOOKUP(G220,List!F:H,2,FALSE)&amp;"'title='"&amp;SUBSTITUTE(G220,CHAR(10)," ")&amp;"' /&gt;&lt;/td&gt;&lt;td headers='group'&gt;"&amp;IF(H220="","","&lt;span class='groupName'&gt;"&amp;SUBSTITUTE(H220,CHAR(10)," ")&amp;IF(I220="","","&lt;br /&gt;"&amp;SUBSTITUTE(I220,CHAR(10)," "))&amp;"&lt;/span&gt;&lt;img class='groupLogo' src='resources/ui/"&amp;VLOOKUP(H220,List!K:L,2,FALSE)&amp;"' title='"&amp;SUBSTITUTE(H220,CHAR(10)," ")&amp;"' /&gt;")&amp;IF(I220="","","&lt;img class='groupLogo' src='resources/ui/"&amp;VLOOKUP(I220,List!K:L,2,FALSE)&amp;"' title='"&amp;SUBSTITUTE(I220,CHAR(10)," ")&amp;"' /&gt;")&amp;"&lt;/td&gt;&lt;td headers='score' id='"&amp;AP220&amp;"'&gt;"&amp;J220&amp;"&lt;/td&gt;&lt;td headers='HP'&gt;"&amp;K220&amp;"&lt;/td&gt;&lt;td headers='patk'&gt;"&amp;L220&amp;"&lt;/td&gt;&lt;td headers='matk'&gt;"&amp;M220&amp;"&lt;/td&gt;&lt;td headers='pdef'&gt;"&amp;O220&amp;"&lt;/td&gt;&lt;td headers='mdef'&gt;"&amp;P220&amp;"&lt;/td&gt;&lt;td headers='dex'&gt;"&amp;Q220&amp;"&lt;/td&gt;&lt;td headers='agi'&gt;"&amp;R220&amp;"&lt;/td&gt;&lt;td headers='luck'&gt;"&amp;S220&amp;"&lt;/td&gt;&lt;td headers='aType'&gt;"&amp;T220&amp;IF(V220="","","&lt;br /&gt;"&amp;V220)&amp; "&lt;/td&gt;&lt;td headers='a.bonus'&gt;"&amp;U220&amp;IF(W220="","","&lt;br /&gt;"&amp;W220)&amp;"&lt;/td&gt;&lt;td headers='special'&gt;"&amp;Y220&amp;IF(AA220="","","&lt;br /&gt;"&amp;AA220)&amp;"&lt;/td&gt;&lt;td headers='sp.bonus'&gt;"&amp;Z220&amp;IF(AB220="","","&lt;br /&gt;"&amp;AB220)&amp;"&lt;/td&gt;&lt;td headers='others'&gt;"&amp;AC220&amp;"&lt;/td&gt;&lt;td headers='sinA'&gt;"&amp;AD220&amp;"&lt;/td&gt;&lt;td headers='sinB'&gt;"&amp;AE220&amp;"&lt;/td&gt;&lt;td headers='sinC'&gt;"&amp;AF220&amp;"&lt;/td&gt;&lt;td headers='sinD'&gt;"&amp;AG220&amp;"&lt;/td&gt;&lt;td headers='sinE'&gt;"&amp;AH220&amp;"&lt;/td&gt;&lt;td headers='sinF'&gt;"&amp;AI220&amp;"&lt;/td&gt;&lt;td headers='sinG'&gt;"&amp;AJ220&amp;"&lt;/td&gt;&lt;/tr&gt;"</f>
        <v>&lt;tr class='mmt ltd'&gt;&lt;td headers='icon'&gt;&lt;a href='https://www.alchemistcodedb.com/jp/card/ts-sloth-kaya-01'&gt;&lt;img src='resources/TS_SLOTH_KAYA_01.png' title='シーサイドライブラリー' /&gt;&lt;/a&gt;&lt;/td&gt;&lt;td headers='name'&gt;シーサイドライブラリー&lt;/td&gt;&lt;td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headers='group'&gt;&lt;span class='groupName'&gt;聖教騎士団&lt;br /&gt;スロウス技師&lt;/span&gt;&lt;img class='groupLogo' src='resources/ui/subgroup_seikyoukishi.png' title='聖教騎士団' /&gt;&lt;img class='groupLogo' src='resources/ui/subgroup_sloth_mech.png' title='スロウス技師' /&gt;&lt;/td&gt;&lt;td headers='score' id='m218'&gt;80&lt;/td&gt;&lt;td headers='HP'&gt;40&lt;/td&gt;&lt;td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headers='special'&gt;範囲&lt;/td&gt;&lt;td headers='sp.bonus'&gt;10&lt;/td&gt;&lt;td headers='others'&gt;&lt;/td&gt;&lt;td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O220" s="30" t="str">
        <f t="shared" si="24"/>
        <v>document.getElementById('m218').innerHTML = (b0*40) + (s0*30+s2*30+s6*30)+ (ex13*10);</v>
      </c>
      <c r="AP220" s="34" t="str">
        <f t="shared" si="25"/>
        <v>m218</v>
      </c>
      <c r="AQ220" s="6" t="str">
        <f>IF(T220="","",VLOOKUP(T220,List!N$2:O$7,2,FALSE)&amp;"*"&amp;U220&amp;IF(V220="","","+"&amp;VLOOKUP(V220,List!N$2:O$7,2,FALSE)&amp;"*"&amp;W220&amp;"-"&amp;VLOOKUP(T220,List!N$2:O$7,2,FALSE)&amp;"*"&amp;VLOOKUP(V220,List!N$2:O$7,2,FALSE)&amp;"*"&amp;MIN(U220,W220)))&amp;IF(Y220="","",IF(T220="","","+")&amp;VLOOKUP(Y220,List!P$2:Q$14,2,FALSE)&amp;"*"&amp;Z220&amp;IF(AA220="","","+"&amp;VLOOKUP(AA220,List!P$2:Q$13,2,FALSE)))</f>
        <v>ex13*10</v>
      </c>
    </row>
    <row r="221" spans="1:43" s="3" customFormat="1" ht="37.200000000000003" customHeight="1" x14ac:dyDescent="0.3">
      <c r="A221" s="8" t="s">
        <v>722</v>
      </c>
      <c r="C221" s="6" t="s">
        <v>731</v>
      </c>
      <c r="D221" s="3">
        <v>5</v>
      </c>
      <c r="E221" s="3" t="s">
        <v>39</v>
      </c>
      <c r="F221" s="6"/>
      <c r="G221" s="14" t="s">
        <v>280</v>
      </c>
      <c r="H221" s="8" t="s">
        <v>68</v>
      </c>
      <c r="I221" s="8" t="s">
        <v>678</v>
      </c>
      <c r="J221" s="4">
        <f t="shared" si="21"/>
        <v>100</v>
      </c>
      <c r="K221" s="2"/>
      <c r="L221" s="2"/>
      <c r="M221" s="2">
        <v>20</v>
      </c>
      <c r="N221" s="2">
        <f t="shared" si="22"/>
        <v>20</v>
      </c>
      <c r="O221" s="2"/>
      <c r="P221" s="2"/>
      <c r="Q221" s="2"/>
      <c r="R221" s="2"/>
      <c r="S221" s="7"/>
      <c r="T221" s="3" t="s">
        <v>18</v>
      </c>
      <c r="U221" s="3">
        <v>40</v>
      </c>
      <c r="V221" s="3" t="s">
        <v>17</v>
      </c>
      <c r="W221" s="3">
        <v>40</v>
      </c>
      <c r="X221" s="3">
        <f t="shared" si="23"/>
        <v>40</v>
      </c>
      <c r="Z221" s="8"/>
      <c r="AB221" s="4"/>
      <c r="AC221" s="5"/>
      <c r="AE221" s="3">
        <v>20</v>
      </c>
      <c r="AI221" s="3">
        <v>40</v>
      </c>
      <c r="AK221" s="4">
        <f t="shared" si="26"/>
        <v>40</v>
      </c>
      <c r="AM221" s="22"/>
      <c r="AN221" s="30" t="str">
        <f>"&lt;tr class='mmt"&amp;IF(E221="活動"," ev",IF(E221="限定"," ltd",""))&amp;IF(H221=""," groupless'","'")&amp;"&gt;&lt;td headers='icon'&gt;&lt;a href='https://www.alchemistcodedb.com/jp/card/"&amp;SUBSTITUTE(SUBSTITUTE(LOWER(A221),"_","-"),".png","")&amp;"'&gt;&lt;img src='resources/"&amp;A221&amp;"' title='"&amp;C221&amp;"' /&gt;&lt;/a&gt;&lt;/td&gt;&lt;td headers='name'&gt;"&amp;C221&amp;"&lt;/td&gt;&lt;td headers='rank'&gt;"&amp;D221&amp;"&lt;/td&gt;&lt;td headers='remark'&gt;"&amp;IF(E221="活動","&lt;span class='event'&gt;活動&lt;/span&gt;",IF(E221="限定","&lt;span class='limited'&gt;限定&lt;/span&gt;",""))&amp;"&lt;/td&gt;&lt;td headers='origin'&gt;&lt;span class='originName'&gt;"&amp;SUBSTITUTE(G221,CHAR(10),"&lt;br /&gt;")&amp;"&lt;/span&gt;&lt;img class='originLogo' src='resources/ui/"&amp;VLOOKUP(G221,List!F:H,2,FALSE)&amp;"'title='"&amp;SUBSTITUTE(G221,CHAR(10)," ")&amp;"' /&gt;&lt;/td&gt;&lt;td headers='group'&gt;"&amp;IF(H221="","","&lt;span class='groupName'&gt;"&amp;SUBSTITUTE(H221,CHAR(10)," ")&amp;IF(I221="","","&lt;br /&gt;"&amp;SUBSTITUTE(I221,CHAR(10)," "))&amp;"&lt;/span&gt;&lt;img class='groupLogo' src='resources/ui/"&amp;VLOOKUP(H221,List!K:L,2,FALSE)&amp;"' title='"&amp;SUBSTITUTE(H221,CHAR(10)," ")&amp;"' /&gt;")&amp;IF(I221="","","&lt;img class='groupLogo' src='resources/ui/"&amp;VLOOKUP(I221,List!K:L,2,FALSE)&amp;"' title='"&amp;SUBSTITUTE(I221,CHAR(10)," ")&amp;"' /&gt;")&amp;"&lt;/td&gt;&lt;td headers='score' id='"&amp;AP221&amp;"'&gt;"&amp;J221&amp;"&lt;/td&gt;&lt;td headers='HP'&gt;"&amp;K221&amp;"&lt;/td&gt;&lt;td headers='patk'&gt;"&amp;L221&amp;"&lt;/td&gt;&lt;td headers='matk'&gt;"&amp;M221&amp;"&lt;/td&gt;&lt;td headers='pdef'&gt;"&amp;O221&amp;"&lt;/td&gt;&lt;td headers='mdef'&gt;"&amp;P221&amp;"&lt;/td&gt;&lt;td headers='dex'&gt;"&amp;Q221&amp;"&lt;/td&gt;&lt;td headers='agi'&gt;"&amp;R221&amp;"&lt;/td&gt;&lt;td headers='luck'&gt;"&amp;S221&amp;"&lt;/td&gt;&lt;td headers='aType'&gt;"&amp;T221&amp;IF(V221="","","&lt;br /&gt;"&amp;V221)&amp; "&lt;/td&gt;&lt;td headers='a.bonus'&gt;"&amp;U221&amp;IF(W221="","","&lt;br /&gt;"&amp;W221)&amp;"&lt;/td&gt;&lt;td headers='special'&gt;"&amp;Y221&amp;IF(AA221="","","&lt;br /&gt;"&amp;AA221)&amp;"&lt;/td&gt;&lt;td headers='sp.bonus'&gt;"&amp;Z221&amp;IF(AB221="","","&lt;br /&gt;"&amp;AB221)&amp;"&lt;/td&gt;&lt;td headers='others'&gt;"&amp;AC221&amp;"&lt;/td&gt;&lt;td headers='sinA'&gt;"&amp;AD221&amp;"&lt;/td&gt;&lt;td headers='sinB'&gt;"&amp;AE221&amp;"&lt;/td&gt;&lt;td headers='sinC'&gt;"&amp;AF221&amp;"&lt;/td&gt;&lt;td headers='sinD'&gt;"&amp;AG221&amp;"&lt;/td&gt;&lt;td headers='sinE'&gt;"&amp;AH221&amp;"&lt;/td&gt;&lt;td headers='sinF'&gt;"&amp;AI221&amp;"&lt;/td&gt;&lt;td headers='sinG'&gt;"&amp;AJ221&amp;"&lt;/td&gt;&lt;/tr&gt;"</f>
        <v>&lt;tr class='mmt ltd'&gt;&lt;td headers='icon'&gt;&lt;a href='https://www.alchemistcodedb.com/jp/card/ts-sloth-kaya-02'&gt;&lt;img src='resources/TS_SLOTH_KAYA_02.png' title='紅き竜の足跡' /&gt;&lt;/a&gt;&lt;/td&gt;&lt;td headers='name'&gt;紅き竜の足跡&lt;/td&gt;&lt;td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headers='group'&gt;&lt;span class='groupName'&gt;聖教騎士団&lt;br /&gt;スロウス技師&lt;/span&gt;&lt;img class='groupLogo' src='resources/ui/subgroup_seikyoukishi.png' title='聖教騎士団' /&gt;&lt;img class='groupLogo' src='resources/ui/subgroup_sloth_mech.png' title='スロウス技師' /&gt;&lt;/td&gt;&lt;td headers='score' id='m219'&gt;100&lt;/td&gt;&lt;td headers='HP'&gt;&lt;/td&gt;&lt;td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headers='aType'&gt;魔法&lt;br /&gt;射撃&lt;/td&gt;&lt;td headers='a.bonus'&gt;40&lt;br /&gt;40&lt;/td&gt;&lt;td headers='special'&gt;&lt;/td&gt;&lt;td headers='sp.bonus'&gt;&lt;/td&gt;&lt;td headers='others'&gt;&lt;/td&gt;&lt;td headers='sinA'&gt;&lt;/td&gt;&lt;td headers='sinB'&gt;20&lt;/td&gt;&lt;td headers='sinC'&gt;&lt;/td&gt;&lt;td headers='sinD'&gt;&lt;/td&gt;&lt;td headers='sinE'&gt;&lt;/td&gt;&lt;td headers='sinF'&gt;40&lt;/td&gt;&lt;td headers='sinG'&gt;&lt;/td&gt;&lt;/tr&gt;</v>
      </c>
      <c r="AO221" s="30" t="str">
        <f t="shared" si="24"/>
        <v>document.getElementById('m219').innerHTML = (b0*20) + (s0*40+s2*20+s6*40)+ (ex05*40+ex04*40-ex05*ex04*40);</v>
      </c>
      <c r="AP221" s="34" t="str">
        <f t="shared" si="25"/>
        <v>m219</v>
      </c>
      <c r="AQ221" s="6" t="str">
        <f>IF(T221="","",VLOOKUP(T221,List!N$2:O$7,2,FALSE)&amp;"*"&amp;U221&amp;IF(V221="","","+"&amp;VLOOKUP(V221,List!N$2:O$7,2,FALSE)&amp;"*"&amp;W221&amp;"-"&amp;VLOOKUP(T221,List!N$2:O$7,2,FALSE)&amp;"*"&amp;VLOOKUP(V221,List!N$2:O$7,2,FALSE)&amp;"*"&amp;MIN(U221,W221)))&amp;IF(Y221="","",IF(T221="","","+")&amp;VLOOKUP(Y221,List!P$2:Q$14,2,FALSE)&amp;"*"&amp;Z221&amp;IF(AA221="","","+"&amp;VLOOKUP(AA221,List!P$2:Q$13,2,FALSE)))</f>
        <v>ex05*40+ex04*40-ex05*ex04*40</v>
      </c>
    </row>
    <row r="222" spans="1:43" s="3" customFormat="1" ht="37.200000000000003" customHeight="1" x14ac:dyDescent="0.3">
      <c r="A222" s="8" t="s">
        <v>301</v>
      </c>
      <c r="C222" s="6" t="s">
        <v>302</v>
      </c>
      <c r="D222" s="3">
        <v>5</v>
      </c>
      <c r="F222" s="6"/>
      <c r="G222" s="14" t="s">
        <v>280</v>
      </c>
      <c r="H222" s="8" t="s">
        <v>678</v>
      </c>
      <c r="I222" s="8"/>
      <c r="J222" s="4">
        <f t="shared" si="21"/>
        <v>120</v>
      </c>
      <c r="K222" s="2"/>
      <c r="L222" s="2">
        <v>40</v>
      </c>
      <c r="M222" s="2"/>
      <c r="N222" s="2">
        <f t="shared" si="22"/>
        <v>40</v>
      </c>
      <c r="O222" s="2"/>
      <c r="P222" s="2"/>
      <c r="Q222" s="2"/>
      <c r="R222" s="2"/>
      <c r="S222" s="7"/>
      <c r="T222" s="3" t="s">
        <v>17</v>
      </c>
      <c r="U222" s="3">
        <v>20</v>
      </c>
      <c r="X222" s="3">
        <f t="shared" si="23"/>
        <v>20</v>
      </c>
      <c r="Y222" s="3" t="s">
        <v>498</v>
      </c>
      <c r="Z222" s="8">
        <v>20</v>
      </c>
      <c r="AB222" s="4"/>
      <c r="AC222" s="5" t="s">
        <v>479</v>
      </c>
      <c r="AE222" s="3">
        <v>40</v>
      </c>
      <c r="AG222" s="3">
        <v>20</v>
      </c>
      <c r="AK222" s="4">
        <f t="shared" si="26"/>
        <v>40</v>
      </c>
      <c r="AM222" s="22"/>
      <c r="AN222" s="30" t="str">
        <f>"&lt;tr class='mmt"&amp;IF(E222="活動"," ev",IF(E222="限定"," ltd",""))&amp;IF(H222=""," groupless'","'")&amp;"&gt;&lt;td headers='icon'&gt;&lt;a href='https://www.alchemistcodedb.com/jp/card/"&amp;SUBSTITUTE(SUBSTITUTE(LOWER(A222),"_","-"),".png","")&amp;"'&gt;&lt;img src='resources/"&amp;A222&amp;"' title='"&amp;C222&amp;"' /&gt;&lt;/a&gt;&lt;/td&gt;&lt;td headers='name'&gt;"&amp;C222&amp;"&lt;/td&gt;&lt;td headers='rank'&gt;"&amp;D222&amp;"&lt;/td&gt;&lt;td headers='remark'&gt;"&amp;IF(E222="活動","&lt;span class='event'&gt;活動&lt;/span&gt;",IF(E222="限定","&lt;span class='limited'&gt;限定&lt;/span&gt;",""))&amp;"&lt;/td&gt;&lt;td headers='origin'&gt;&lt;span class='originName'&gt;"&amp;SUBSTITUTE(G222,CHAR(10),"&lt;br /&gt;")&amp;"&lt;/span&gt;&lt;img class='originLogo' src='resources/ui/"&amp;VLOOKUP(G222,List!F:H,2,FALSE)&amp;"'title='"&amp;SUBSTITUTE(G222,CHAR(10)," ")&amp;"' /&gt;&lt;/td&gt;&lt;td headers='group'&gt;"&amp;IF(H222="","","&lt;span class='groupName'&gt;"&amp;SUBSTITUTE(H222,CHAR(10)," ")&amp;IF(I222="","","&lt;br /&gt;"&amp;SUBSTITUTE(I222,CHAR(10)," "))&amp;"&lt;/span&gt;&lt;img class='groupLogo' src='resources/ui/"&amp;VLOOKUP(H222,List!K:L,2,FALSE)&amp;"' title='"&amp;SUBSTITUTE(H222,CHAR(10)," ")&amp;"' /&gt;")&amp;IF(I222="","","&lt;img class='groupLogo' src='resources/ui/"&amp;VLOOKUP(I222,List!K:L,2,FALSE)&amp;"' title='"&amp;SUBSTITUTE(I222,CHAR(10)," ")&amp;"' /&gt;")&amp;"&lt;/td&gt;&lt;td headers='score' id='"&amp;AP222&amp;"'&gt;"&amp;J222&amp;"&lt;/td&gt;&lt;td headers='HP'&gt;"&amp;K222&amp;"&lt;/td&gt;&lt;td headers='patk'&gt;"&amp;L222&amp;"&lt;/td&gt;&lt;td headers='matk'&gt;"&amp;M222&amp;"&lt;/td&gt;&lt;td headers='pdef'&gt;"&amp;O222&amp;"&lt;/td&gt;&lt;td headers='mdef'&gt;"&amp;P222&amp;"&lt;/td&gt;&lt;td headers='dex'&gt;"&amp;Q222&amp;"&lt;/td&gt;&lt;td headers='agi'&gt;"&amp;R222&amp;"&lt;/td&gt;&lt;td headers='luck'&gt;"&amp;S222&amp;"&lt;/td&gt;&lt;td headers='aType'&gt;"&amp;T222&amp;IF(V222="","","&lt;br /&gt;"&amp;V222)&amp; "&lt;/td&gt;&lt;td headers='a.bonus'&gt;"&amp;U222&amp;IF(W222="","","&lt;br /&gt;"&amp;W222)&amp;"&lt;/td&gt;&lt;td headers='special'&gt;"&amp;Y222&amp;IF(AA222="","","&lt;br /&gt;"&amp;AA222)&amp;"&lt;/td&gt;&lt;td headers='sp.bonus'&gt;"&amp;Z222&amp;IF(AB222="","","&lt;br /&gt;"&amp;AB222)&amp;"&lt;/td&gt;&lt;td headers='others'&gt;"&amp;AC222&amp;"&lt;/td&gt;&lt;td headers='sinA'&gt;"&amp;AD222&amp;"&lt;/td&gt;&lt;td headers='sinB'&gt;"&amp;AE222&amp;"&lt;/td&gt;&lt;td headers='sinC'&gt;"&amp;AF222&amp;"&lt;/td&gt;&lt;td headers='sinD'&gt;"&amp;AG222&amp;"&lt;/td&gt;&lt;td headers='sinE'&gt;"&amp;AH222&amp;"&lt;/td&gt;&lt;td headers='sinF'&gt;"&amp;AI222&amp;"&lt;/td&gt;&lt;td headers='sinG'&gt;"&amp;AJ222&amp;"&lt;/td&gt;&lt;/tr&gt;"</f>
        <v>&lt;tr class='mmt'&gt;&lt;td headers='icon'&gt;&lt;a href='https://www.alchemistcodedb.com/jp/card/ts-sloth-kuraju-01'&gt;&lt;img src='resources/TS_SLOTH_KURAJU_01.png' title='憧れの射撃手' /&gt;&lt;/a&gt;&lt;/td&gt;&lt;td headers='name'&gt;憧れの射撃手&lt;/td&gt;&lt;td headers='rank'&gt;5&lt;/td&gt;&lt;td headers='remark'&gt;&lt;/td&gt;&lt;td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id='m220'&gt;120&lt;/td&gt;&lt;td headers='HP'&gt;&lt;/td&gt;&lt;td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headers='aType'&gt;射撃&lt;/td&gt;&lt;td headers='a.bonus'&gt;20&lt;/td&gt;&lt;td headers='special'&gt;風属性&lt;/td&gt;&lt;td headers='sp.bonus'&gt;20&lt;/td&gt;&lt;td headers='others'&gt;命中率+10&lt;/td&gt;&lt;td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O222" s="30" t="str">
        <f t="shared" si="24"/>
        <v>document.getElementById('m220').innerHTML = (b0*40+b1*40) + (s0*40+s2*40+s4*20)+ (ex04*20+ex10*20);</v>
      </c>
      <c r="AP222" s="34" t="str">
        <f t="shared" si="25"/>
        <v>m220</v>
      </c>
      <c r="AQ222" s="6" t="str">
        <f>IF(T222="","",VLOOKUP(T222,List!N$2:O$7,2,FALSE)&amp;"*"&amp;U222&amp;IF(V222="","","+"&amp;VLOOKUP(V222,List!N$2:O$7,2,FALSE)&amp;"*"&amp;W222&amp;"-"&amp;VLOOKUP(T222,List!N$2:O$7,2,FALSE)&amp;"*"&amp;VLOOKUP(V222,List!N$2:O$7,2,FALSE)&amp;"*"&amp;MIN(U222,W222)))&amp;IF(Y222="","",IF(T222="","","+")&amp;VLOOKUP(Y222,List!P$2:Q$14,2,FALSE)&amp;"*"&amp;Z222&amp;IF(AA222="","","+"&amp;VLOOKUP(AA222,List!P$2:Q$13,2,FALSE)))</f>
        <v>ex04*20+ex10*20</v>
      </c>
    </row>
    <row r="223" spans="1:43" s="3" customFormat="1" ht="37.200000000000003" customHeight="1" x14ac:dyDescent="0.3">
      <c r="A223" s="8" t="s">
        <v>303</v>
      </c>
      <c r="C223" s="6" t="s">
        <v>304</v>
      </c>
      <c r="D223" s="3">
        <v>5</v>
      </c>
      <c r="E223" s="3" t="s">
        <v>39</v>
      </c>
      <c r="F223" s="6"/>
      <c r="G223" s="14" t="s">
        <v>280</v>
      </c>
      <c r="H223" s="8"/>
      <c r="I223" s="8"/>
      <c r="J223" s="4">
        <f t="shared" si="21"/>
        <v>0</v>
      </c>
      <c r="K223" s="2"/>
      <c r="L223" s="2"/>
      <c r="M223" s="2"/>
      <c r="N223" s="2">
        <f t="shared" si="22"/>
        <v>0</v>
      </c>
      <c r="O223" s="2"/>
      <c r="P223" s="2"/>
      <c r="Q223" s="2"/>
      <c r="R223" s="2"/>
      <c r="S223" s="7"/>
      <c r="X223" s="3">
        <f t="shared" si="23"/>
        <v>0</v>
      </c>
      <c r="Z223" s="8"/>
      <c r="AB223" s="4"/>
      <c r="AC223" s="5"/>
      <c r="AK223" s="4">
        <f t="shared" si="26"/>
        <v>0</v>
      </c>
      <c r="AM223" s="22"/>
      <c r="AN223" s="30" t="str">
        <f>"&lt;tr class='mmt"&amp;IF(E223="活動"," ev",IF(E223="限定"," ltd",""))&amp;IF(H223=""," groupless'","'")&amp;"&gt;&lt;td headers='icon'&gt;&lt;a href='https://www.alchemistcodedb.com/jp/card/"&amp;SUBSTITUTE(SUBSTITUTE(LOWER(A223),"_","-"),".png","")&amp;"'&gt;&lt;img src='resources/"&amp;A223&amp;"' title='"&amp;C223&amp;"' /&gt;&lt;/a&gt;&lt;/td&gt;&lt;td headers='name'&gt;"&amp;C223&amp;"&lt;/td&gt;&lt;td headers='rank'&gt;"&amp;D223&amp;"&lt;/td&gt;&lt;td headers='remark'&gt;"&amp;IF(E223="活動","&lt;span class='event'&gt;活動&lt;/span&gt;",IF(E223="限定","&lt;span class='limited'&gt;限定&lt;/span&gt;",""))&amp;"&lt;/td&gt;&lt;td headers='origin'&gt;&lt;span class='originName'&gt;"&amp;SUBSTITUTE(G223,CHAR(10),"&lt;br /&gt;")&amp;"&lt;/span&gt;&lt;img class='originLogo' src='resources/ui/"&amp;VLOOKUP(G223,List!F:H,2,FALSE)&amp;"'title='"&amp;SUBSTITUTE(G223,CHAR(10)," ")&amp;"' /&gt;&lt;/td&gt;&lt;td headers='group'&gt;"&amp;IF(H223="","","&lt;span class='groupName'&gt;"&amp;SUBSTITUTE(H223,CHAR(10)," ")&amp;IF(I223="","","&lt;br /&gt;"&amp;SUBSTITUTE(I223,CHAR(10)," "))&amp;"&lt;/span&gt;&lt;img class='groupLogo' src='resources/ui/"&amp;VLOOKUP(H223,List!K:L,2,FALSE)&amp;"' title='"&amp;SUBSTITUTE(H223,CHAR(10)," ")&amp;"' /&gt;")&amp;IF(I223="","","&lt;img class='groupLogo' src='resources/ui/"&amp;VLOOKUP(I223,List!K:L,2,FALSE)&amp;"' title='"&amp;SUBSTITUTE(I223,CHAR(10)," ")&amp;"' /&gt;")&amp;"&lt;/td&gt;&lt;td headers='score' id='"&amp;AP223&amp;"'&gt;"&amp;J223&amp;"&lt;/td&gt;&lt;td headers='HP'&gt;"&amp;K223&amp;"&lt;/td&gt;&lt;td headers='patk'&gt;"&amp;L223&amp;"&lt;/td&gt;&lt;td headers='matk'&gt;"&amp;M223&amp;"&lt;/td&gt;&lt;td headers='pdef'&gt;"&amp;O223&amp;"&lt;/td&gt;&lt;td headers='mdef'&gt;"&amp;P223&amp;"&lt;/td&gt;&lt;td headers='dex'&gt;"&amp;Q223&amp;"&lt;/td&gt;&lt;td headers='agi'&gt;"&amp;R223&amp;"&lt;/td&gt;&lt;td headers='luck'&gt;"&amp;S223&amp;"&lt;/td&gt;&lt;td headers='aType'&gt;"&amp;T223&amp;IF(V223="","","&lt;br /&gt;"&amp;V223)&amp; "&lt;/td&gt;&lt;td headers='a.bonus'&gt;"&amp;U223&amp;IF(W223="","","&lt;br /&gt;"&amp;W223)&amp;"&lt;/td&gt;&lt;td headers='special'&gt;"&amp;Y223&amp;IF(AA223="","","&lt;br /&gt;"&amp;AA223)&amp;"&lt;/td&gt;&lt;td headers='sp.bonus'&gt;"&amp;Z223&amp;IF(AB223="","","&lt;br /&gt;"&amp;AB223)&amp;"&lt;/td&gt;&lt;td headers='others'&gt;"&amp;AC223&amp;"&lt;/td&gt;&lt;td headers='sinA'&gt;"&amp;AD223&amp;"&lt;/td&gt;&lt;td headers='sinB'&gt;"&amp;AE223&amp;"&lt;/td&gt;&lt;td headers='sinC'&gt;"&amp;AF223&amp;"&lt;/td&gt;&lt;td headers='sinD'&gt;"&amp;AG223&amp;"&lt;/td&gt;&lt;td headers='sinE'&gt;"&amp;AH223&amp;"&lt;/td&gt;&lt;td headers='sinF'&gt;"&amp;AI223&amp;"&lt;/td&gt;&lt;td headers='sinG'&gt;"&amp;AJ223&amp;"&lt;/td&gt;&lt;/tr&gt;"</f>
        <v>&lt;tr class='mmt ltd groupless'&gt;&lt;td headers='icon'&gt;&lt;a href='https://www.alchemistcodedb.com/jp/card/ts-sloth-minario-01'&gt;&lt;img src='resources/TS_SLOTH_MINARIO_01.png' title='交差する覚悟の銃身' /&gt;&lt;/a&gt;&lt;/td&gt;&lt;td headers='name'&gt;交差する覚悟の銃身&lt;/td&gt;&lt;td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headers='group'&gt;&lt;/td&gt;&lt;td headers='score' id='m221'&gt;0&lt;/td&gt;&lt;td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23" s="30" t="str">
        <f t="shared" si="24"/>
        <v>document.getElementById('m221').innerHTML = (b0*0);</v>
      </c>
      <c r="AP223" s="34" t="str">
        <f t="shared" si="25"/>
        <v>m221</v>
      </c>
      <c r="AQ223" s="6" t="str">
        <f>IF(T223="","",VLOOKUP(T223,List!N$2:O$7,2,FALSE)&amp;"*"&amp;U223&amp;IF(V223="","","+"&amp;VLOOKUP(V223,List!N$2:O$7,2,FALSE)&amp;"*"&amp;W223&amp;"-"&amp;VLOOKUP(T223,List!N$2:O$7,2,FALSE)&amp;"*"&amp;VLOOKUP(V223,List!N$2:O$7,2,FALSE)&amp;"*"&amp;MIN(U223,W223)))&amp;IF(Y223="","",IF(T223="","","+")&amp;VLOOKUP(Y223,List!P$2:Q$14,2,FALSE)&amp;"*"&amp;Z223&amp;IF(AA223="","","+"&amp;VLOOKUP(AA223,List!P$2:Q$13,2,FALSE)))</f>
        <v/>
      </c>
    </row>
    <row r="224" spans="1:43" s="3" customFormat="1" ht="37.200000000000003" customHeight="1" x14ac:dyDescent="0.3">
      <c r="A224" s="8" t="s">
        <v>538</v>
      </c>
      <c r="C224" s="6" t="s">
        <v>541</v>
      </c>
      <c r="D224" s="3">
        <v>5</v>
      </c>
      <c r="E224" s="3" t="s">
        <v>35</v>
      </c>
      <c r="F224" s="6"/>
      <c r="G224" s="14" t="s">
        <v>280</v>
      </c>
      <c r="H224" s="8" t="s">
        <v>91</v>
      </c>
      <c r="I224" s="8"/>
      <c r="J224" s="4">
        <f t="shared" si="21"/>
        <v>70</v>
      </c>
      <c r="K224" s="2"/>
      <c r="L224" s="2"/>
      <c r="M224" s="2"/>
      <c r="N224" s="2">
        <f t="shared" si="22"/>
        <v>0</v>
      </c>
      <c r="O224" s="2"/>
      <c r="P224" s="2"/>
      <c r="Q224" s="2"/>
      <c r="R224" s="2"/>
      <c r="S224" s="7"/>
      <c r="T224" s="3" t="s">
        <v>14</v>
      </c>
      <c r="U224" s="3">
        <v>40</v>
      </c>
      <c r="X224" s="3">
        <f t="shared" si="23"/>
        <v>40</v>
      </c>
      <c r="Z224" s="8"/>
      <c r="AB224" s="4"/>
      <c r="AC224" s="5" t="s">
        <v>542</v>
      </c>
      <c r="AE224" s="3">
        <v>30</v>
      </c>
      <c r="AK224" s="4">
        <f t="shared" si="26"/>
        <v>30</v>
      </c>
      <c r="AM224" s="22"/>
      <c r="AN224" s="30" t="str">
        <f>"&lt;tr class='mmt"&amp;IF(E224="活動"," ev",IF(E224="限定"," ltd",""))&amp;IF(H224=""," groupless'","'")&amp;"&gt;&lt;td headers='icon'&gt;&lt;a href='https://www.alchemistcodedb.com/jp/card/"&amp;SUBSTITUTE(SUBSTITUTE(LOWER(A224),"_","-"),".png","")&amp;"'&gt;&lt;img src='resources/"&amp;A224&amp;"' title='"&amp;C224&amp;"' /&gt;&lt;/a&gt;&lt;/td&gt;&lt;td headers='name'&gt;"&amp;C224&amp;"&lt;/td&gt;&lt;td headers='rank'&gt;"&amp;D224&amp;"&lt;/td&gt;&lt;td headers='remark'&gt;"&amp;IF(E224="活動","&lt;span class='event'&gt;活動&lt;/span&gt;",IF(E224="限定","&lt;span class='limited'&gt;限定&lt;/span&gt;",""))&amp;"&lt;/td&gt;&lt;td headers='origin'&gt;&lt;span class='originName'&gt;"&amp;SUBSTITUTE(G224,CHAR(10),"&lt;br /&gt;")&amp;"&lt;/span&gt;&lt;img class='originLogo' src='resources/ui/"&amp;VLOOKUP(G224,List!F:H,2,FALSE)&amp;"'title='"&amp;SUBSTITUTE(G224,CHAR(10)," ")&amp;"' /&gt;&lt;/td&gt;&lt;td headers='group'&gt;"&amp;IF(H224="","","&lt;span class='groupName'&gt;"&amp;SUBSTITUTE(H224,CHAR(10)," ")&amp;IF(I224="","","&lt;br /&gt;"&amp;SUBSTITUTE(I224,CHAR(10)," "))&amp;"&lt;/span&gt;&lt;img class='groupLogo' src='resources/ui/"&amp;VLOOKUP(H224,List!K:L,2,FALSE)&amp;"' title='"&amp;SUBSTITUTE(H224,CHAR(10)," ")&amp;"' /&gt;")&amp;IF(I224="","","&lt;img class='groupLogo' src='resources/ui/"&amp;VLOOKUP(I224,List!K:L,2,FALSE)&amp;"' title='"&amp;SUBSTITUTE(I224,CHAR(10)," ")&amp;"' /&gt;")&amp;"&lt;/td&gt;&lt;td headers='score' id='"&amp;AP224&amp;"'&gt;"&amp;J224&amp;"&lt;/td&gt;&lt;td headers='HP'&gt;"&amp;K224&amp;"&lt;/td&gt;&lt;td headers='patk'&gt;"&amp;L224&amp;"&lt;/td&gt;&lt;td headers='matk'&gt;"&amp;M224&amp;"&lt;/td&gt;&lt;td headers='pdef'&gt;"&amp;O224&amp;"&lt;/td&gt;&lt;td headers='mdef'&gt;"&amp;P224&amp;"&lt;/td&gt;&lt;td headers='dex'&gt;"&amp;Q224&amp;"&lt;/td&gt;&lt;td headers='agi'&gt;"&amp;R224&amp;"&lt;/td&gt;&lt;td headers='luck'&gt;"&amp;S224&amp;"&lt;/td&gt;&lt;td headers='aType'&gt;"&amp;T224&amp;IF(V224="","","&lt;br /&gt;"&amp;V224)&amp; "&lt;/td&gt;&lt;td headers='a.bonus'&gt;"&amp;U224&amp;IF(W224="","","&lt;br /&gt;"&amp;W224)&amp;"&lt;/td&gt;&lt;td headers='special'&gt;"&amp;Y224&amp;IF(AA224="","","&lt;br /&gt;"&amp;AA224)&amp;"&lt;/td&gt;&lt;td headers='sp.bonus'&gt;"&amp;Z224&amp;IF(AB224="","","&lt;br /&gt;"&amp;AB224)&amp;"&lt;/td&gt;&lt;td headers='others'&gt;"&amp;AC224&amp;"&lt;/td&gt;&lt;td headers='sinA'&gt;"&amp;AD224&amp;"&lt;/td&gt;&lt;td headers='sinB'&gt;"&amp;AE224&amp;"&lt;/td&gt;&lt;td headers='sinC'&gt;"&amp;AF224&amp;"&lt;/td&gt;&lt;td headers='sinD'&gt;"&amp;AG224&amp;"&lt;/td&gt;&lt;td headers='sinE'&gt;"&amp;AH224&amp;"&lt;/td&gt;&lt;td headers='sinF'&gt;"&amp;AI224&amp;"&lt;/td&gt;&lt;td headers='sinG'&gt;"&amp;AJ224&amp;"&lt;/td&gt;&lt;/tr&gt;"</f>
        <v>&lt;tr class='mmt ev'&gt;&lt;td headers='icon'&gt;&lt;a href='https://www.alchemistcodedb.com/jp/card/ts-sloth-niguru-01'&gt;&lt;img src='resources/TS_SLOTH_NIGURU_01.png' title='完全なる闇の遊戯' /&gt;&lt;/a&gt;&lt;/td&gt;&lt;td headers='name'&gt;完全なる闇の遊戯&lt;/td&gt;&lt;td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headers='group'&gt;&lt;span class='groupName'&gt;シャドウメサイヤ&lt;/span&gt;&lt;img class='groupLogo' src='resources/ui/group_messiah.png' title='シャドウメサイヤ' /&gt;&lt;/td&gt;&lt;td headers='score' id='m222'&gt;70&lt;/td&gt;&lt;td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headers='a.bonus'&gt;40&lt;/td&gt;&lt;td headers='special'&gt;&lt;/td&gt;&lt;td headers='sp.bonus'&gt;&lt;/td&gt;&lt;td headers='others'&gt;魔法回避率+20&lt;/td&gt;&lt;td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O224" s="30" t="str">
        <f t="shared" si="24"/>
        <v>document.getElementById('m222').innerHTML = (b0*0) + (s0*30+s2*30)+ (ex01*40);</v>
      </c>
      <c r="AP224" s="34" t="str">
        <f t="shared" si="25"/>
        <v>m222</v>
      </c>
      <c r="AQ224" s="6" t="str">
        <f>IF(T224="","",VLOOKUP(T224,List!N$2:O$7,2,FALSE)&amp;"*"&amp;U224&amp;IF(V224="","","+"&amp;VLOOKUP(V224,List!N$2:O$7,2,FALSE)&amp;"*"&amp;W224&amp;"-"&amp;VLOOKUP(T224,List!N$2:O$7,2,FALSE)&amp;"*"&amp;VLOOKUP(V224,List!N$2:O$7,2,FALSE)&amp;"*"&amp;MIN(U224,W224)))&amp;IF(Y224="","",IF(T224="","","+")&amp;VLOOKUP(Y224,List!P$2:Q$14,2,FALSE)&amp;"*"&amp;Z224&amp;IF(AA224="","","+"&amp;VLOOKUP(AA224,List!P$2:Q$13,2,FALSE)))</f>
        <v>ex01*40</v>
      </c>
    </row>
    <row r="225" spans="1:43" s="3" customFormat="1" ht="37.200000000000003" customHeight="1" x14ac:dyDescent="0.3">
      <c r="A225" s="8" t="s">
        <v>664</v>
      </c>
      <c r="C225" s="6" t="s">
        <v>677</v>
      </c>
      <c r="D225" s="3">
        <v>5</v>
      </c>
      <c r="F225" s="6"/>
      <c r="G225" s="14" t="s">
        <v>280</v>
      </c>
      <c r="H225" s="8" t="s">
        <v>678</v>
      </c>
      <c r="I225" s="8" t="s">
        <v>667</v>
      </c>
      <c r="J225" s="4">
        <f t="shared" si="21"/>
        <v>60</v>
      </c>
      <c r="K225" s="2">
        <v>50</v>
      </c>
      <c r="L225" s="2"/>
      <c r="M225" s="2"/>
      <c r="N225" s="2">
        <f t="shared" si="22"/>
        <v>0</v>
      </c>
      <c r="O225" s="2"/>
      <c r="P225" s="2"/>
      <c r="Q225" s="2"/>
      <c r="R225" s="2"/>
      <c r="S225" s="7"/>
      <c r="T225" s="3" t="s">
        <v>17</v>
      </c>
      <c r="U225" s="3">
        <v>20</v>
      </c>
      <c r="X225" s="3">
        <f t="shared" si="23"/>
        <v>20</v>
      </c>
      <c r="Z225" s="8"/>
      <c r="AB225" s="4"/>
      <c r="AC225" s="5" t="s">
        <v>679</v>
      </c>
      <c r="AE225" s="3">
        <v>40</v>
      </c>
      <c r="AI225" s="3">
        <v>20</v>
      </c>
      <c r="AK225" s="4">
        <f t="shared" si="26"/>
        <v>40</v>
      </c>
      <c r="AM225" s="22"/>
      <c r="AN225" s="30" t="str">
        <f>"&lt;tr class='mmt"&amp;IF(E225="活動"," ev",IF(E225="限定"," ltd",""))&amp;IF(H225=""," groupless'","'")&amp;"&gt;&lt;td headers='icon'&gt;&lt;a href='https://www.alchemistcodedb.com/jp/card/"&amp;SUBSTITUTE(SUBSTITUTE(LOWER(A225),"_","-"),".png","")&amp;"'&gt;&lt;img src='resources/"&amp;A225&amp;"' title='"&amp;C225&amp;"' /&gt;&lt;/a&gt;&lt;/td&gt;&lt;td headers='name'&gt;"&amp;C225&amp;"&lt;/td&gt;&lt;td headers='rank'&gt;"&amp;D225&amp;"&lt;/td&gt;&lt;td headers='remark'&gt;"&amp;IF(E225="活動","&lt;span class='event'&gt;活動&lt;/span&gt;",IF(E225="限定","&lt;span class='limited'&gt;限定&lt;/span&gt;",""))&amp;"&lt;/td&gt;&lt;td headers='origin'&gt;&lt;span class='originName'&gt;"&amp;SUBSTITUTE(G225,CHAR(10),"&lt;br /&gt;")&amp;"&lt;/span&gt;&lt;img class='originLogo' src='resources/ui/"&amp;VLOOKUP(G225,List!F:H,2,FALSE)&amp;"'title='"&amp;SUBSTITUTE(G225,CHAR(10)," ")&amp;"' /&gt;&lt;/td&gt;&lt;td headers='group'&gt;"&amp;IF(H225="","","&lt;span class='groupName'&gt;"&amp;SUBSTITUTE(H225,CHAR(10)," ")&amp;IF(I225="","","&lt;br /&gt;"&amp;SUBSTITUTE(I225,CHAR(10)," "))&amp;"&lt;/span&gt;&lt;img class='groupLogo' src='resources/ui/"&amp;VLOOKUP(H225,List!K:L,2,FALSE)&amp;"' title='"&amp;SUBSTITUTE(H225,CHAR(10)," ")&amp;"' /&gt;")&amp;IF(I225="","","&lt;img class='groupLogo' src='resources/ui/"&amp;VLOOKUP(I225,List!K:L,2,FALSE)&amp;"' title='"&amp;SUBSTITUTE(I225,CHAR(10)," ")&amp;"' /&gt;")&amp;"&lt;/td&gt;&lt;td headers='score' id='"&amp;AP225&amp;"'&gt;"&amp;J225&amp;"&lt;/td&gt;&lt;td headers='HP'&gt;"&amp;K225&amp;"&lt;/td&gt;&lt;td headers='patk'&gt;"&amp;L225&amp;"&lt;/td&gt;&lt;td headers='matk'&gt;"&amp;M225&amp;"&lt;/td&gt;&lt;td headers='pdef'&gt;"&amp;O225&amp;"&lt;/td&gt;&lt;td headers='mdef'&gt;"&amp;P225&amp;"&lt;/td&gt;&lt;td headers='dex'&gt;"&amp;Q225&amp;"&lt;/td&gt;&lt;td headers='agi'&gt;"&amp;R225&amp;"&lt;/td&gt;&lt;td headers='luck'&gt;"&amp;S225&amp;"&lt;/td&gt;&lt;td headers='aType'&gt;"&amp;T225&amp;IF(V225="","","&lt;br /&gt;"&amp;V225)&amp; "&lt;/td&gt;&lt;td headers='a.bonus'&gt;"&amp;U225&amp;IF(W225="","","&lt;br /&gt;"&amp;W225)&amp;"&lt;/td&gt;&lt;td headers='special'&gt;"&amp;Y225&amp;IF(AA225="","","&lt;br /&gt;"&amp;AA225)&amp;"&lt;/td&gt;&lt;td headers='sp.bonus'&gt;"&amp;Z225&amp;IF(AB225="","","&lt;br /&gt;"&amp;AB225)&amp;"&lt;/td&gt;&lt;td headers='others'&gt;"&amp;AC225&amp;"&lt;/td&gt;&lt;td headers='sinA'&gt;"&amp;AD225&amp;"&lt;/td&gt;&lt;td headers='sinB'&gt;"&amp;AE225&amp;"&lt;/td&gt;&lt;td headers='sinC'&gt;"&amp;AF225&amp;"&lt;/td&gt;&lt;td headers='sinD'&gt;"&amp;AG225&amp;"&lt;/td&gt;&lt;td headers='sinE'&gt;"&amp;AH225&amp;"&lt;/td&gt;&lt;td headers='sinF'&gt;"&amp;AI225&amp;"&lt;/td&gt;&lt;td headers='sinG'&gt;"&amp;AJ225&amp;"&lt;/td&gt;&lt;/tr&gt;"</f>
        <v>&lt;tr class='mmt'&gt;&lt;td headers='icon'&gt;&lt;a href='https://www.alchemistcodedb.com/jp/card/ts-sloth-ryui-01'&gt;&lt;img src='resources/TS_SLOTH_RYUI_01.png' title='血税の正しい使い方' /&gt;&lt;/a&gt;&lt;/td&gt;&lt;td headers='name'&gt;血税の正しい使い方&lt;/td&gt;&lt;td headers='rank'&gt;5&lt;/td&gt;&lt;td headers='remark'&gt;&lt;/td&gt;&lt;td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headers='group'&gt;&lt;span class='groupName'&gt;スロウス技師&lt;br /&gt;トラブルメーカーズ&lt;/span&gt;&lt;img class='groupLogo' src='resources/ui/subgroup_sloth_mech.png' title='スロウス技師' /&gt;&lt;img class='groupLogo' src='resources/ui/subgroup_seikyou_magnus.png' title='トラブルメーカーズ' /&gt;&lt;/td&gt;&lt;td headers='score' id='m223'&gt;60&lt;/td&gt;&lt;td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headers='aType'&gt;射撃&lt;/td&gt;&lt;td headers='a.bonus'&gt;20&lt;/td&gt;&lt;td headers='special'&gt;&lt;/td&gt;&lt;td headers='sp.bonus'&gt;&lt;/td&gt;&lt;td headers='others'&gt;治癒力+20, 光属性耐性+20&lt;/td&gt;&lt;td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O225" s="30" t="str">
        <f t="shared" si="24"/>
        <v>document.getElementById('m223').innerHTML = (b0*0) + (s0*40+s2*40+s6*20)+ (ex04*20);</v>
      </c>
      <c r="AP225" s="34" t="str">
        <f t="shared" si="25"/>
        <v>m223</v>
      </c>
      <c r="AQ225" s="6" t="str">
        <f>IF(T225="","",VLOOKUP(T225,List!N$2:O$7,2,FALSE)&amp;"*"&amp;U225&amp;IF(V225="","","+"&amp;VLOOKUP(V225,List!N$2:O$7,2,FALSE)&amp;"*"&amp;W225&amp;"-"&amp;VLOOKUP(T225,List!N$2:O$7,2,FALSE)&amp;"*"&amp;VLOOKUP(V225,List!N$2:O$7,2,FALSE)&amp;"*"&amp;MIN(U225,W225)))&amp;IF(Y225="","",IF(T225="","","+")&amp;VLOOKUP(Y225,List!P$2:Q$14,2,FALSE)&amp;"*"&amp;Z225&amp;IF(AA225="","","+"&amp;VLOOKUP(AA225,List!P$2:Q$13,2,FALSE)))</f>
        <v>ex04*20</v>
      </c>
    </row>
    <row r="226" spans="1:43" s="3" customFormat="1" ht="37.200000000000003" customHeight="1" x14ac:dyDescent="0.3">
      <c r="A226" s="8" t="s">
        <v>305</v>
      </c>
      <c r="C226" s="6" t="s">
        <v>306</v>
      </c>
      <c r="D226" s="3">
        <v>5</v>
      </c>
      <c r="E226" s="3" t="s">
        <v>39</v>
      </c>
      <c r="F226" s="6"/>
      <c r="G226" s="14" t="s">
        <v>280</v>
      </c>
      <c r="H226" s="8"/>
      <c r="I226" s="8"/>
      <c r="J226" s="4">
        <f t="shared" si="21"/>
        <v>0</v>
      </c>
      <c r="K226" s="2"/>
      <c r="L226" s="2"/>
      <c r="M226" s="2"/>
      <c r="N226" s="2">
        <f t="shared" si="22"/>
        <v>0</v>
      </c>
      <c r="O226" s="2"/>
      <c r="P226" s="2"/>
      <c r="Q226" s="2"/>
      <c r="R226" s="2"/>
      <c r="S226" s="7"/>
      <c r="X226" s="3">
        <f t="shared" si="23"/>
        <v>0</v>
      </c>
      <c r="Z226" s="8"/>
      <c r="AB226" s="4"/>
      <c r="AC226" s="5"/>
      <c r="AK226" s="4">
        <f t="shared" si="26"/>
        <v>0</v>
      </c>
      <c r="AM226" s="22"/>
      <c r="AN226" s="30" t="str">
        <f>"&lt;tr class='mmt"&amp;IF(E226="活動"," ev",IF(E226="限定"," ltd",""))&amp;IF(H226=""," groupless'","'")&amp;"&gt;&lt;td headers='icon'&gt;&lt;a href='https://www.alchemistcodedb.com/jp/card/"&amp;SUBSTITUTE(SUBSTITUTE(LOWER(A226),"_","-"),".png","")&amp;"'&gt;&lt;img src='resources/"&amp;A226&amp;"' title='"&amp;C226&amp;"' /&gt;&lt;/a&gt;&lt;/td&gt;&lt;td headers='name'&gt;"&amp;C226&amp;"&lt;/td&gt;&lt;td headers='rank'&gt;"&amp;D226&amp;"&lt;/td&gt;&lt;td headers='remark'&gt;"&amp;IF(E226="活動","&lt;span class='event'&gt;活動&lt;/span&gt;",IF(E226="限定","&lt;span class='limited'&gt;限定&lt;/span&gt;",""))&amp;"&lt;/td&gt;&lt;td headers='origin'&gt;&lt;span class='originName'&gt;"&amp;SUBSTITUTE(G226,CHAR(10),"&lt;br /&gt;")&amp;"&lt;/span&gt;&lt;img class='originLogo' src='resources/ui/"&amp;VLOOKUP(G226,List!F:H,2,FALSE)&amp;"'title='"&amp;SUBSTITUTE(G226,CHAR(10)," ")&amp;"' /&gt;&lt;/td&gt;&lt;td headers='group'&gt;"&amp;IF(H226="","","&lt;span class='groupName'&gt;"&amp;SUBSTITUTE(H226,CHAR(10)," ")&amp;IF(I226="","","&lt;br /&gt;"&amp;SUBSTITUTE(I226,CHAR(10)," "))&amp;"&lt;/span&gt;&lt;img class='groupLogo' src='resources/ui/"&amp;VLOOKUP(H226,List!K:L,2,FALSE)&amp;"' title='"&amp;SUBSTITUTE(H226,CHAR(10)," ")&amp;"' /&gt;")&amp;IF(I226="","","&lt;img class='groupLogo' src='resources/ui/"&amp;VLOOKUP(I226,List!K:L,2,FALSE)&amp;"' title='"&amp;SUBSTITUTE(I226,CHAR(10)," ")&amp;"' /&gt;")&amp;"&lt;/td&gt;&lt;td headers='score' id='"&amp;AP226&amp;"'&gt;"&amp;J226&amp;"&lt;/td&gt;&lt;td headers='HP'&gt;"&amp;K226&amp;"&lt;/td&gt;&lt;td headers='patk'&gt;"&amp;L226&amp;"&lt;/td&gt;&lt;td headers='matk'&gt;"&amp;M226&amp;"&lt;/td&gt;&lt;td headers='pdef'&gt;"&amp;O226&amp;"&lt;/td&gt;&lt;td headers='mdef'&gt;"&amp;P226&amp;"&lt;/td&gt;&lt;td headers='dex'&gt;"&amp;Q226&amp;"&lt;/td&gt;&lt;td headers='agi'&gt;"&amp;R226&amp;"&lt;/td&gt;&lt;td headers='luck'&gt;"&amp;S226&amp;"&lt;/td&gt;&lt;td headers='aType'&gt;"&amp;T226&amp;IF(V226="","","&lt;br /&gt;"&amp;V226)&amp; "&lt;/td&gt;&lt;td headers='a.bonus'&gt;"&amp;U226&amp;IF(W226="","","&lt;br /&gt;"&amp;W226)&amp;"&lt;/td&gt;&lt;td headers='special'&gt;"&amp;Y226&amp;IF(AA226="","","&lt;br /&gt;"&amp;AA226)&amp;"&lt;/td&gt;&lt;td headers='sp.bonus'&gt;"&amp;Z226&amp;IF(AB226="","","&lt;br /&gt;"&amp;AB226)&amp;"&lt;/td&gt;&lt;td headers='others'&gt;"&amp;AC226&amp;"&lt;/td&gt;&lt;td headers='sinA'&gt;"&amp;AD226&amp;"&lt;/td&gt;&lt;td headers='sinB'&gt;"&amp;AE226&amp;"&lt;/td&gt;&lt;td headers='sinC'&gt;"&amp;AF226&amp;"&lt;/td&gt;&lt;td headers='sinD'&gt;"&amp;AG226&amp;"&lt;/td&gt;&lt;td headers='sinE'&gt;"&amp;AH226&amp;"&lt;/td&gt;&lt;td headers='sinF'&gt;"&amp;AI226&amp;"&lt;/td&gt;&lt;td headers='sinG'&gt;"&amp;AJ226&amp;"&lt;/td&gt;&lt;/tr&gt;"</f>
        <v>&lt;tr class='mmt ltd groupless'&gt;&lt;td headers='icon'&gt;&lt;a href='https://www.alchemistcodedb.com/jp/card/ts-sloth-taras-01'&gt;&lt;img src='resources/TS_SLOTH_TARAS_01.png' title='スモーキングブルース' /&gt;&lt;/a&gt;&lt;/td&gt;&lt;td headers='name'&gt;スモーキングブルース&lt;/td&gt;&lt;td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headers='group'&gt;&lt;/td&gt;&lt;td headers='score' id='m224'&gt;0&lt;/td&gt;&lt;td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26" s="30" t="str">
        <f t="shared" si="24"/>
        <v>document.getElementById('m224').innerHTML = (b0*0);</v>
      </c>
      <c r="AP226" s="34" t="str">
        <f t="shared" si="25"/>
        <v>m224</v>
      </c>
      <c r="AQ226" s="6" t="str">
        <f>IF(T226="","",VLOOKUP(T226,List!N$2:O$7,2,FALSE)&amp;"*"&amp;U226&amp;IF(V226="","","+"&amp;VLOOKUP(V226,List!N$2:O$7,2,FALSE)&amp;"*"&amp;W226&amp;"-"&amp;VLOOKUP(T226,List!N$2:O$7,2,FALSE)&amp;"*"&amp;VLOOKUP(V226,List!N$2:O$7,2,FALSE)&amp;"*"&amp;MIN(U226,W226)))&amp;IF(Y226="","",IF(T226="","","+")&amp;VLOOKUP(Y226,List!P$2:Q$14,2,FALSE)&amp;"*"&amp;Z226&amp;IF(AA226="","","+"&amp;VLOOKUP(AA226,List!P$2:Q$13,2,FALSE)))</f>
        <v/>
      </c>
    </row>
    <row r="227" spans="1:43" s="3" customFormat="1" ht="37.200000000000003" customHeight="1" x14ac:dyDescent="0.3">
      <c r="A227" s="8" t="s">
        <v>635</v>
      </c>
      <c r="C227" s="6" t="s">
        <v>637</v>
      </c>
      <c r="D227" s="3">
        <v>5</v>
      </c>
      <c r="F227" s="6"/>
      <c r="G227" s="14" t="s">
        <v>280</v>
      </c>
      <c r="H227" s="8" t="s">
        <v>678</v>
      </c>
      <c r="I227" s="8"/>
      <c r="J227" s="4">
        <f t="shared" si="21"/>
        <v>100</v>
      </c>
      <c r="K227" s="2"/>
      <c r="L227" s="2">
        <v>20</v>
      </c>
      <c r="M227" s="2">
        <v>20</v>
      </c>
      <c r="N227" s="2">
        <f t="shared" si="22"/>
        <v>20</v>
      </c>
      <c r="O227" s="2"/>
      <c r="P227" s="2"/>
      <c r="Q227" s="2"/>
      <c r="R227" s="2"/>
      <c r="S227" s="7"/>
      <c r="X227" s="3">
        <f t="shared" si="23"/>
        <v>0</v>
      </c>
      <c r="Y227" s="3" t="s">
        <v>631</v>
      </c>
      <c r="Z227" s="8">
        <v>40</v>
      </c>
      <c r="AB227" s="4"/>
      <c r="AC227" s="5" t="s">
        <v>623</v>
      </c>
      <c r="AE227" s="3">
        <v>40</v>
      </c>
      <c r="AI227" s="3">
        <v>20</v>
      </c>
      <c r="AK227" s="4">
        <f t="shared" si="26"/>
        <v>40</v>
      </c>
      <c r="AM227" s="22"/>
      <c r="AN227" s="30" t="str">
        <f>"&lt;tr class='mmt"&amp;IF(E227="活動"," ev",IF(E227="限定"," ltd",""))&amp;IF(H227=""," groupless'","'")&amp;"&gt;&lt;td headers='icon'&gt;&lt;a href='https://www.alchemistcodedb.com/jp/card/"&amp;SUBSTITUTE(SUBSTITUTE(LOWER(A227),"_","-"),".png","")&amp;"'&gt;&lt;img src='resources/"&amp;A227&amp;"' title='"&amp;C227&amp;"' /&gt;&lt;/a&gt;&lt;/td&gt;&lt;td headers='name'&gt;"&amp;C227&amp;"&lt;/td&gt;&lt;td headers='rank'&gt;"&amp;D227&amp;"&lt;/td&gt;&lt;td headers='remark'&gt;"&amp;IF(E227="活動","&lt;span class='event'&gt;活動&lt;/span&gt;",IF(E227="限定","&lt;span class='limited'&gt;限定&lt;/span&gt;",""))&amp;"&lt;/td&gt;&lt;td headers='origin'&gt;&lt;span class='originName'&gt;"&amp;SUBSTITUTE(G227,CHAR(10),"&lt;br /&gt;")&amp;"&lt;/span&gt;&lt;img class='originLogo' src='resources/ui/"&amp;VLOOKUP(G227,List!F:H,2,FALSE)&amp;"'title='"&amp;SUBSTITUTE(G227,CHAR(10)," ")&amp;"' /&gt;&lt;/td&gt;&lt;td headers='group'&gt;"&amp;IF(H227="","","&lt;span class='groupName'&gt;"&amp;SUBSTITUTE(H227,CHAR(10)," ")&amp;IF(I227="","","&lt;br /&gt;"&amp;SUBSTITUTE(I227,CHAR(10)," "))&amp;"&lt;/span&gt;&lt;img class='groupLogo' src='resources/ui/"&amp;VLOOKUP(H227,List!K:L,2,FALSE)&amp;"' title='"&amp;SUBSTITUTE(H227,CHAR(10)," ")&amp;"' /&gt;")&amp;IF(I227="","","&lt;img class='groupLogo' src='resources/ui/"&amp;VLOOKUP(I227,List!K:L,2,FALSE)&amp;"' title='"&amp;SUBSTITUTE(I227,CHAR(10)," ")&amp;"' /&gt;")&amp;"&lt;/td&gt;&lt;td headers='score' id='"&amp;AP227&amp;"'&gt;"&amp;J227&amp;"&lt;/td&gt;&lt;td headers='HP'&gt;"&amp;K227&amp;"&lt;/td&gt;&lt;td headers='patk'&gt;"&amp;L227&amp;"&lt;/td&gt;&lt;td headers='matk'&gt;"&amp;M227&amp;"&lt;/td&gt;&lt;td headers='pdef'&gt;"&amp;O227&amp;"&lt;/td&gt;&lt;td headers='mdef'&gt;"&amp;P227&amp;"&lt;/td&gt;&lt;td headers='dex'&gt;"&amp;Q227&amp;"&lt;/td&gt;&lt;td headers='agi'&gt;"&amp;R227&amp;"&lt;/td&gt;&lt;td headers='luck'&gt;"&amp;S227&amp;"&lt;/td&gt;&lt;td headers='aType'&gt;"&amp;T227&amp;IF(V227="","","&lt;br /&gt;"&amp;V227)&amp; "&lt;/td&gt;&lt;td headers='a.bonus'&gt;"&amp;U227&amp;IF(W227="","","&lt;br /&gt;"&amp;W227)&amp;"&lt;/td&gt;&lt;td headers='special'&gt;"&amp;Y227&amp;IF(AA227="","","&lt;br /&gt;"&amp;AA227)&amp;"&lt;/td&gt;&lt;td headers='sp.bonus'&gt;"&amp;Z227&amp;IF(AB227="","","&lt;br /&gt;"&amp;AB227)&amp;"&lt;/td&gt;&lt;td headers='others'&gt;"&amp;AC227&amp;"&lt;/td&gt;&lt;td headers='sinA'&gt;"&amp;AD227&amp;"&lt;/td&gt;&lt;td headers='sinB'&gt;"&amp;AE227&amp;"&lt;/td&gt;&lt;td headers='sinC'&gt;"&amp;AF227&amp;"&lt;/td&gt;&lt;td headers='sinD'&gt;"&amp;AG227&amp;"&lt;/td&gt;&lt;td headers='sinE'&gt;"&amp;AH227&amp;"&lt;/td&gt;&lt;td headers='sinF'&gt;"&amp;AI227&amp;"&lt;/td&gt;&lt;td headers='sinG'&gt;"&amp;AJ227&amp;"&lt;/td&gt;&lt;/tr&gt;"</f>
        <v>&lt;tr class='mmt'&gt;&lt;td headers='icon'&gt;&lt;a href='https://www.alchemistcodedb.com/jp/card/ts-sloth-yudit-01'&gt;&lt;img src='resources/TS_SLOTH_YUDIT_01.png' title='初めての機械工作' /&gt;&lt;/a&gt;&lt;/td&gt;&lt;td headers='name'&gt;初めての機械工作&lt;/td&gt;&lt;td headers='rank'&gt;5&lt;/td&gt;&lt;td headers='remark'&gt;&lt;/td&gt;&lt;td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id='m225'&gt;100&lt;/td&gt;&lt;td headers='HP'&gt;&lt;/td&gt;&lt;td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headers='special'&gt;巨体&lt;/td&gt;&lt;td headers='sp.bonus'&gt;40&lt;/td&gt;&lt;td headers='others'&gt;MP上限+20%&lt;/td&gt;&lt;td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O227" s="30" t="str">
        <f t="shared" si="24"/>
        <v>document.getElementById('m225').innerHTML = (b0*20+b1*20+b2*20) + (s0*40+s2*40+s6*20)+ (ex19*40);</v>
      </c>
      <c r="AP227" s="34" t="str">
        <f t="shared" si="25"/>
        <v>m225</v>
      </c>
      <c r="AQ227" s="6" t="str">
        <f>IF(T227="","",VLOOKUP(T227,List!N$2:O$7,2,FALSE)&amp;"*"&amp;U227&amp;IF(V227="","","+"&amp;VLOOKUP(V227,List!N$2:O$7,2,FALSE)&amp;"*"&amp;W227&amp;"-"&amp;VLOOKUP(T227,List!N$2:O$7,2,FALSE)&amp;"*"&amp;VLOOKUP(V227,List!N$2:O$7,2,FALSE)&amp;"*"&amp;MIN(U227,W227)))&amp;IF(Y227="","",IF(T227="","","+")&amp;VLOOKUP(Y227,List!P$2:Q$14,2,FALSE)&amp;"*"&amp;Z227&amp;IF(AA227="","","+"&amp;VLOOKUP(AA227,List!P$2:Q$13,2,FALSE)))</f>
        <v>ex19*40</v>
      </c>
    </row>
    <row r="228" spans="1:43" s="3" customFormat="1" ht="37.200000000000003" customHeight="1" x14ac:dyDescent="0.3">
      <c r="A228" s="8" t="s">
        <v>307</v>
      </c>
      <c r="C228" s="6" t="s">
        <v>308</v>
      </c>
      <c r="D228" s="3">
        <v>5</v>
      </c>
      <c r="E228" s="3" t="s">
        <v>35</v>
      </c>
      <c r="F228" s="6"/>
      <c r="G228" s="14" t="s">
        <v>36</v>
      </c>
      <c r="H228" s="8"/>
      <c r="I228" s="8"/>
      <c r="J228" s="4">
        <f t="shared" si="21"/>
        <v>0</v>
      </c>
      <c r="K228" s="2"/>
      <c r="L228" s="2"/>
      <c r="M228" s="2"/>
      <c r="N228" s="2">
        <f t="shared" si="22"/>
        <v>0</v>
      </c>
      <c r="O228" s="2"/>
      <c r="P228" s="2"/>
      <c r="Q228" s="2"/>
      <c r="R228" s="2"/>
      <c r="S228" s="7"/>
      <c r="X228" s="3">
        <f t="shared" si="23"/>
        <v>0</v>
      </c>
      <c r="Z228" s="8"/>
      <c r="AB228" s="4"/>
      <c r="AC228" s="5"/>
      <c r="AK228" s="4">
        <f t="shared" si="26"/>
        <v>0</v>
      </c>
      <c r="AM228" s="22"/>
      <c r="AN228" s="30" t="str">
        <f>"&lt;tr class='mmt"&amp;IF(E228="活動"," ev",IF(E228="限定"," ltd",""))&amp;IF(H228=""," groupless'","'")&amp;"&gt;&lt;td headers='icon'&gt;&lt;a href='https://www.alchemistcodedb.com/jp/card/"&amp;SUBSTITUTE(SUBSTITUTE(LOWER(A228),"_","-"),".png","")&amp;"'&gt;&lt;img src='resources/"&amp;A228&amp;"' title='"&amp;C228&amp;"' /&gt;&lt;/a&gt;&lt;/td&gt;&lt;td headers='name'&gt;"&amp;C228&amp;"&lt;/td&gt;&lt;td headers='rank'&gt;"&amp;D228&amp;"&lt;/td&gt;&lt;td headers='remark'&gt;"&amp;IF(E228="活動","&lt;span class='event'&gt;活動&lt;/span&gt;",IF(E228="限定","&lt;span class='limited'&gt;限定&lt;/span&gt;",""))&amp;"&lt;/td&gt;&lt;td headers='origin'&gt;&lt;span class='originName'&gt;"&amp;SUBSTITUTE(G228,CHAR(10),"&lt;br /&gt;")&amp;"&lt;/span&gt;&lt;img class='originLogo' src='resources/ui/"&amp;VLOOKUP(G228,List!F:H,2,FALSE)&amp;"'title='"&amp;SUBSTITUTE(G228,CHAR(10)," ")&amp;"' /&gt;&lt;/td&gt;&lt;td headers='group'&gt;"&amp;IF(H228="","","&lt;span class='groupName'&gt;"&amp;SUBSTITUTE(H228,CHAR(10)," ")&amp;IF(I228="","","&lt;br /&gt;"&amp;SUBSTITUTE(I228,CHAR(10)," "))&amp;"&lt;/span&gt;&lt;img class='groupLogo' src='resources/ui/"&amp;VLOOKUP(H228,List!K:L,2,FALSE)&amp;"' title='"&amp;SUBSTITUTE(H228,CHAR(10)," ")&amp;"' /&gt;")&amp;IF(I228="","","&lt;img class='groupLogo' src='resources/ui/"&amp;VLOOKUP(I228,List!K:L,2,FALSE)&amp;"' title='"&amp;SUBSTITUTE(I228,CHAR(10)," ")&amp;"' /&gt;")&amp;"&lt;/td&gt;&lt;td headers='score' id='"&amp;AP228&amp;"'&gt;"&amp;J228&amp;"&lt;/td&gt;&lt;td headers='HP'&gt;"&amp;K228&amp;"&lt;/td&gt;&lt;td headers='patk'&gt;"&amp;L228&amp;"&lt;/td&gt;&lt;td headers='matk'&gt;"&amp;M228&amp;"&lt;/td&gt;&lt;td headers='pdef'&gt;"&amp;O228&amp;"&lt;/td&gt;&lt;td headers='mdef'&gt;"&amp;P228&amp;"&lt;/td&gt;&lt;td headers='dex'&gt;"&amp;Q228&amp;"&lt;/td&gt;&lt;td headers='agi'&gt;"&amp;R228&amp;"&lt;/td&gt;&lt;td headers='luck'&gt;"&amp;S228&amp;"&lt;/td&gt;&lt;td headers='aType'&gt;"&amp;T228&amp;IF(V228="","","&lt;br /&gt;"&amp;V228)&amp; "&lt;/td&gt;&lt;td headers='a.bonus'&gt;"&amp;U228&amp;IF(W228="","","&lt;br /&gt;"&amp;W228)&amp;"&lt;/td&gt;&lt;td headers='special'&gt;"&amp;Y228&amp;IF(AA228="","","&lt;br /&gt;"&amp;AA228)&amp;"&lt;/td&gt;&lt;td headers='sp.bonus'&gt;"&amp;Z228&amp;IF(AB228="","","&lt;br /&gt;"&amp;AB228)&amp;"&lt;/td&gt;&lt;td headers='others'&gt;"&amp;AC228&amp;"&lt;/td&gt;&lt;td headers='sinA'&gt;"&amp;AD228&amp;"&lt;/td&gt;&lt;td headers='sinB'&gt;"&amp;AE228&amp;"&lt;/td&gt;&lt;td headers='sinC'&gt;"&amp;AF228&amp;"&lt;/td&gt;&lt;td headers='sinD'&gt;"&amp;AG228&amp;"&lt;/td&gt;&lt;td headers='sinE'&gt;"&amp;AH228&amp;"&lt;/td&gt;&lt;td headers='sinF'&gt;"&amp;AI228&amp;"&lt;/td&gt;&lt;td headers='sinG'&gt;"&amp;AJ228&amp;"&lt;/td&gt;&lt;/tr&gt;"</f>
        <v>&lt;tr class='mmt ev groupless'&gt;&lt;td headers='icon'&gt;&lt;a href='https://www.alchemistcodedb.com/jp/card/ts-st-kasumi-01'&gt;&lt;img src='resources/TS_ST_KASUMI_01.png' title='弱さもみんな抱きしめて' /&gt;&lt;/a&gt;&lt;/td&gt;&lt;td headers='name'&gt;弱さもみんな抱きしめて&lt;/td&gt;&lt;td headers='rank'&gt;5&lt;/td&gt;&lt;td headers='remark'&gt;&lt;span class='event'&gt;活動&lt;/span&gt;&lt;/td&gt;&lt;td headers='origin'&gt;&lt;span class='originName'&gt;その他&lt;br /&gt;Other&lt;/span&gt;&lt;img class='originLogo' src='resources/ui/IT_TB_BIRTH_ETC.png'title='その他 Other' /&gt;&lt;/td&gt;&lt;td headers='group'&gt;&lt;/td&gt;&lt;td headers='score' id='m226'&gt;0&lt;/td&gt;&lt;td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28" s="30" t="str">
        <f t="shared" si="24"/>
        <v>document.getElementById('m226').innerHTML = (b0*0);</v>
      </c>
      <c r="AP228" s="34" t="str">
        <f t="shared" si="25"/>
        <v>m226</v>
      </c>
      <c r="AQ228" s="6" t="str">
        <f>IF(T228="","",VLOOKUP(T228,List!N$2:O$7,2,FALSE)&amp;"*"&amp;U228&amp;IF(V228="","","+"&amp;VLOOKUP(V228,List!N$2:O$7,2,FALSE)&amp;"*"&amp;W228&amp;"-"&amp;VLOOKUP(T228,List!N$2:O$7,2,FALSE)&amp;"*"&amp;VLOOKUP(V228,List!N$2:O$7,2,FALSE)&amp;"*"&amp;MIN(U228,W228)))&amp;IF(Y228="","",IF(T228="","","+")&amp;VLOOKUP(Y228,List!P$2:Q$14,2,FALSE)&amp;"*"&amp;Z228&amp;IF(AA228="","","+"&amp;VLOOKUP(AA228,List!P$2:Q$13,2,FALSE)))</f>
        <v/>
      </c>
    </row>
    <row r="229" spans="1:43" s="3" customFormat="1" ht="37.200000000000003" customHeight="1" x14ac:dyDescent="0.3">
      <c r="A229" s="8" t="s">
        <v>643</v>
      </c>
      <c r="C229" s="6" t="s">
        <v>644</v>
      </c>
      <c r="D229" s="3">
        <v>5</v>
      </c>
      <c r="E229" s="3" t="s">
        <v>35</v>
      </c>
      <c r="F229" s="6"/>
      <c r="G229" s="14" t="s">
        <v>36</v>
      </c>
      <c r="H229" s="8"/>
      <c r="I229" s="8"/>
      <c r="J229" s="4">
        <f t="shared" si="21"/>
        <v>0</v>
      </c>
      <c r="K229" s="2"/>
      <c r="L229" s="2"/>
      <c r="M229" s="2"/>
      <c r="N229" s="2">
        <f t="shared" si="22"/>
        <v>0</v>
      </c>
      <c r="O229" s="2"/>
      <c r="P229" s="2"/>
      <c r="Q229" s="2"/>
      <c r="R229" s="2"/>
      <c r="S229" s="7"/>
      <c r="X229" s="3">
        <f t="shared" si="23"/>
        <v>0</v>
      </c>
      <c r="Z229" s="8"/>
      <c r="AB229" s="4"/>
      <c r="AC229" s="5"/>
      <c r="AK229" s="4">
        <f t="shared" si="26"/>
        <v>0</v>
      </c>
      <c r="AM229" s="22"/>
      <c r="AN229" s="30" t="str">
        <f>"&lt;tr class='mmt"&amp;IF(E229="活動"," ev",IF(E229="限定"," ltd",""))&amp;IF(H229=""," groupless'","'")&amp;"&gt;&lt;td headers='icon'&gt;&lt;a href='https://www.alchemistcodedb.com/jp/card/"&amp;SUBSTITUTE(SUBSTITUTE(LOWER(A229),"_","-"),".png","")&amp;"'&gt;&lt;img src='resources/"&amp;A229&amp;"' title='"&amp;C229&amp;"' /&gt;&lt;/a&gt;&lt;/td&gt;&lt;td headers='name'&gt;"&amp;C229&amp;"&lt;/td&gt;&lt;td headers='rank'&gt;"&amp;D229&amp;"&lt;/td&gt;&lt;td headers='remark'&gt;"&amp;IF(E229="活動","&lt;span class='event'&gt;活動&lt;/span&gt;",IF(E229="限定","&lt;span class='limited'&gt;限定&lt;/span&gt;",""))&amp;"&lt;/td&gt;&lt;td headers='origin'&gt;&lt;span class='originName'&gt;"&amp;SUBSTITUTE(G229,CHAR(10),"&lt;br /&gt;")&amp;"&lt;/span&gt;&lt;img class='originLogo' src='resources/ui/"&amp;VLOOKUP(G229,List!F:H,2,FALSE)&amp;"'title='"&amp;SUBSTITUTE(G229,CHAR(10)," ")&amp;"' /&gt;&lt;/td&gt;&lt;td headers='group'&gt;"&amp;IF(H229="","","&lt;span class='groupName'&gt;"&amp;SUBSTITUTE(H229,CHAR(10)," ")&amp;IF(I229="","","&lt;br /&gt;"&amp;SUBSTITUTE(I229,CHAR(10)," "))&amp;"&lt;/span&gt;&lt;img class='groupLogo' src='resources/ui/"&amp;VLOOKUP(H229,List!K:L,2,FALSE)&amp;"' title='"&amp;SUBSTITUTE(H229,CHAR(10)," ")&amp;"' /&gt;")&amp;IF(I229="","","&lt;img class='groupLogo' src='resources/ui/"&amp;VLOOKUP(I229,List!K:L,2,FALSE)&amp;"' title='"&amp;SUBSTITUTE(I229,CHAR(10)," ")&amp;"' /&gt;")&amp;"&lt;/td&gt;&lt;td headers='score' id='"&amp;AP229&amp;"'&gt;"&amp;J229&amp;"&lt;/td&gt;&lt;td headers='HP'&gt;"&amp;K229&amp;"&lt;/td&gt;&lt;td headers='patk'&gt;"&amp;L229&amp;"&lt;/td&gt;&lt;td headers='matk'&gt;"&amp;M229&amp;"&lt;/td&gt;&lt;td headers='pdef'&gt;"&amp;O229&amp;"&lt;/td&gt;&lt;td headers='mdef'&gt;"&amp;P229&amp;"&lt;/td&gt;&lt;td headers='dex'&gt;"&amp;Q229&amp;"&lt;/td&gt;&lt;td headers='agi'&gt;"&amp;R229&amp;"&lt;/td&gt;&lt;td headers='luck'&gt;"&amp;S229&amp;"&lt;/td&gt;&lt;td headers='aType'&gt;"&amp;T229&amp;IF(V229="","","&lt;br /&gt;"&amp;V229)&amp; "&lt;/td&gt;&lt;td headers='a.bonus'&gt;"&amp;U229&amp;IF(W229="","","&lt;br /&gt;"&amp;W229)&amp;"&lt;/td&gt;&lt;td headers='special'&gt;"&amp;Y229&amp;IF(AA229="","","&lt;br /&gt;"&amp;AA229)&amp;"&lt;/td&gt;&lt;td headers='sp.bonus'&gt;"&amp;Z229&amp;IF(AB229="","","&lt;br /&gt;"&amp;AB229)&amp;"&lt;/td&gt;&lt;td headers='others'&gt;"&amp;AC229&amp;"&lt;/td&gt;&lt;td headers='sinA'&gt;"&amp;AD229&amp;"&lt;/td&gt;&lt;td headers='sinB'&gt;"&amp;AE229&amp;"&lt;/td&gt;&lt;td headers='sinC'&gt;"&amp;AF229&amp;"&lt;/td&gt;&lt;td headers='sinD'&gt;"&amp;AG229&amp;"&lt;/td&gt;&lt;td headers='sinE'&gt;"&amp;AH229&amp;"&lt;/td&gt;&lt;td headers='sinF'&gt;"&amp;AI229&amp;"&lt;/td&gt;&lt;td headers='sinG'&gt;"&amp;AJ229&amp;"&lt;/td&gt;&lt;/tr&gt;"</f>
        <v>&lt;tr class='mmt ev groupless'&gt;&lt;td headers='icon'&gt;&lt;a href='https://www.alchemistcodedb.com/jp/card/ts-tagatamemovie-dvd-01'&gt;&lt;img src='resources/TS_TAGATAMEMOVIE_DVD_01.png' title='寄り添い、一緒に' /&gt;&lt;/a&gt;&lt;/td&gt;&lt;td headers='name'&gt;寄り添い、一緒に&lt;/td&gt;&lt;td headers='rank'&gt;5&lt;/td&gt;&lt;td headers='remark'&gt;&lt;span class='event'&gt;活動&lt;/span&gt;&lt;/td&gt;&lt;td headers='origin'&gt;&lt;span class='originName'&gt;その他&lt;br /&gt;Other&lt;/span&gt;&lt;img class='originLogo' src='resources/ui/IT_TB_BIRTH_ETC.png'title='その他 Other' /&gt;&lt;/td&gt;&lt;td headers='group'&gt;&lt;/td&gt;&lt;td headers='score' id='m227'&gt;0&lt;/td&gt;&lt;td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29" s="30" t="str">
        <f t="shared" si="24"/>
        <v>document.getElementById('m227').innerHTML = (b0*0);</v>
      </c>
      <c r="AP229" s="34" t="str">
        <f t="shared" si="25"/>
        <v>m227</v>
      </c>
      <c r="AQ229" s="6" t="str">
        <f>IF(T229="","",VLOOKUP(T229,List!N$2:O$7,2,FALSE)&amp;"*"&amp;U229&amp;IF(V229="","","+"&amp;VLOOKUP(V229,List!N$2:O$7,2,FALSE)&amp;"*"&amp;W229&amp;"-"&amp;VLOOKUP(T229,List!N$2:O$7,2,FALSE)&amp;"*"&amp;VLOOKUP(V229,List!N$2:O$7,2,FALSE)&amp;"*"&amp;MIN(U229,W229)))&amp;IF(Y229="","",IF(T229="","","+")&amp;VLOOKUP(Y229,List!P$2:Q$14,2,FALSE)&amp;"*"&amp;Z229&amp;IF(AA229="","","+"&amp;VLOOKUP(AA229,List!P$2:Q$13,2,FALSE)))</f>
        <v/>
      </c>
    </row>
    <row r="230" spans="1:43" s="3" customFormat="1" ht="37.200000000000003" customHeight="1" x14ac:dyDescent="0.3">
      <c r="A230" s="8" t="s">
        <v>314</v>
      </c>
      <c r="C230" s="6" t="s">
        <v>310</v>
      </c>
      <c r="D230" s="3">
        <v>5</v>
      </c>
      <c r="E230" s="3" t="s">
        <v>35</v>
      </c>
      <c r="F230" s="6"/>
      <c r="G230" s="14" t="s">
        <v>36</v>
      </c>
      <c r="H230" s="8" t="s">
        <v>311</v>
      </c>
      <c r="I230" s="8"/>
      <c r="J230" s="4">
        <f t="shared" si="21"/>
        <v>30</v>
      </c>
      <c r="K230" s="2">
        <v>30</v>
      </c>
      <c r="L230" s="2"/>
      <c r="M230" s="2"/>
      <c r="N230" s="2">
        <f t="shared" si="22"/>
        <v>0</v>
      </c>
      <c r="O230" s="2"/>
      <c r="P230" s="2"/>
      <c r="Q230" s="2"/>
      <c r="R230" s="2">
        <v>10</v>
      </c>
      <c r="S230" s="7"/>
      <c r="X230" s="3">
        <f t="shared" si="23"/>
        <v>0</v>
      </c>
      <c r="Z230" s="8"/>
      <c r="AB230" s="4"/>
      <c r="AC230" s="5" t="s">
        <v>624</v>
      </c>
      <c r="AF230" s="3">
        <v>30</v>
      </c>
      <c r="AK230" s="4">
        <f t="shared" si="26"/>
        <v>30</v>
      </c>
      <c r="AM230" s="22"/>
      <c r="AN230" s="30" t="str">
        <f>"&lt;tr class='mmt"&amp;IF(E230="活動"," ev",IF(E230="限定"," ltd",""))&amp;IF(H230=""," groupless'","'")&amp;"&gt;&lt;td headers='icon'&gt;&lt;a href='https://www.alchemistcodedb.com/jp/card/"&amp;SUBSTITUTE(SUBSTITUTE(LOWER(A230),"_","-"),".png","")&amp;"'&gt;&lt;img src='resources/"&amp;A230&amp;"' title='"&amp;C230&amp;"' /&gt;&lt;/a&gt;&lt;/td&gt;&lt;td headers='name'&gt;"&amp;C230&amp;"&lt;/td&gt;&lt;td headers='rank'&gt;"&amp;D230&amp;"&lt;/td&gt;&lt;td headers='remark'&gt;"&amp;IF(E230="活動","&lt;span class='event'&gt;活動&lt;/span&gt;",IF(E230="限定","&lt;span class='limited'&gt;限定&lt;/span&gt;",""))&amp;"&lt;/td&gt;&lt;td headers='origin'&gt;&lt;span class='originName'&gt;"&amp;SUBSTITUTE(G230,CHAR(10),"&lt;br /&gt;")&amp;"&lt;/span&gt;&lt;img class='originLogo' src='resources/ui/"&amp;VLOOKUP(G230,List!F:H,2,FALSE)&amp;"'title='"&amp;SUBSTITUTE(G230,CHAR(10)," ")&amp;"' /&gt;&lt;/td&gt;&lt;td headers='group'&gt;"&amp;IF(H230="","","&lt;span class='groupName'&gt;"&amp;SUBSTITUTE(H230,CHAR(10)," ")&amp;IF(I230="","","&lt;br /&gt;"&amp;SUBSTITUTE(I230,CHAR(10)," "))&amp;"&lt;/span&gt;&lt;img class='groupLogo' src='resources/ui/"&amp;VLOOKUP(H230,List!K:L,2,FALSE)&amp;"' title='"&amp;SUBSTITUTE(H230,CHAR(10)," ")&amp;"' /&gt;")&amp;IF(I230="","","&lt;img class='groupLogo' src='resources/ui/"&amp;VLOOKUP(I230,List!K:L,2,FALSE)&amp;"' title='"&amp;SUBSTITUTE(I230,CHAR(10)," ")&amp;"' /&gt;")&amp;"&lt;/td&gt;&lt;td headers='score' id='"&amp;AP230&amp;"'&gt;"&amp;J230&amp;"&lt;/td&gt;&lt;td headers='HP'&gt;"&amp;K230&amp;"&lt;/td&gt;&lt;td headers='patk'&gt;"&amp;L230&amp;"&lt;/td&gt;&lt;td headers='matk'&gt;"&amp;M230&amp;"&lt;/td&gt;&lt;td headers='pdef'&gt;"&amp;O230&amp;"&lt;/td&gt;&lt;td headers='mdef'&gt;"&amp;P230&amp;"&lt;/td&gt;&lt;td headers='dex'&gt;"&amp;Q230&amp;"&lt;/td&gt;&lt;td headers='agi'&gt;"&amp;R230&amp;"&lt;/td&gt;&lt;td headers='luck'&gt;"&amp;S230&amp;"&lt;/td&gt;&lt;td headers='aType'&gt;"&amp;T230&amp;IF(V230="","","&lt;br /&gt;"&amp;V230)&amp; "&lt;/td&gt;&lt;td headers='a.bonus'&gt;"&amp;U230&amp;IF(W230="","","&lt;br /&gt;"&amp;W230)&amp;"&lt;/td&gt;&lt;td headers='special'&gt;"&amp;Y230&amp;IF(AA230="","","&lt;br /&gt;"&amp;AA230)&amp;"&lt;/td&gt;&lt;td headers='sp.bonus'&gt;"&amp;Z230&amp;IF(AB230="","","&lt;br /&gt;"&amp;AB230)&amp;"&lt;/td&gt;&lt;td headers='others'&gt;"&amp;AC230&amp;"&lt;/td&gt;&lt;td headers='sinA'&gt;"&amp;AD230&amp;"&lt;/td&gt;&lt;td headers='sinB'&gt;"&amp;AE230&amp;"&lt;/td&gt;&lt;td headers='sinC'&gt;"&amp;AF230&amp;"&lt;/td&gt;&lt;td headers='sinD'&gt;"&amp;AG230&amp;"&lt;/td&gt;&lt;td headers='sinE'&gt;"&amp;AH230&amp;"&lt;/td&gt;&lt;td headers='sinF'&gt;"&amp;AI230&amp;"&lt;/td&gt;&lt;td headers='sinG'&gt;"&amp;AJ230&amp;"&lt;/td&gt;&lt;/tr&gt;"</f>
        <v>&lt;tr class='mmt ev'&gt;&lt;td headers='icon'&gt;&lt;a href='https://www.alchemistcodedb.com/jp/card/ts-ts-01'&gt;&lt;img src='resources/TS_TS_01.png' title='伝説の騎士団' /&gt;&lt;/a&gt;&lt;/td&gt;&lt;td headers='name'&gt;伝説の騎士団&lt;/td&gt;&lt;td headers='rank'&gt;5&lt;/td&gt;&lt;td headers='remark'&gt;&lt;span class='event'&gt;活動&lt;/span&gt;&lt;/td&gt;&lt;td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class='groupName'&gt;〈七つの大罪〉&lt;/span&gt;&lt;img class='groupLogo' src='resources/ui/group_ts.png' title='〈七つの大罪〉' /&gt;&lt;/td&gt;&lt;td headers='score' id='m228'&gt;30&lt;/td&gt;&lt;td headers='HP'&gt;30&lt;/td&gt;&lt;td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headers='aType'&gt;&lt;/td&gt;&lt;td headers='a.bonus'&gt;&lt;/td&gt;&lt;td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O230" s="30" t="str">
        <f t="shared" si="24"/>
        <v>document.getElementById('m228').innerHTML = (b0*0) + (s0*30+s3*30);</v>
      </c>
      <c r="AP230" s="34" t="str">
        <f t="shared" si="25"/>
        <v>m228</v>
      </c>
      <c r="AQ230" s="6" t="str">
        <f>IF(T230="","",VLOOKUP(T230,List!N$2:O$7,2,FALSE)&amp;"*"&amp;U230&amp;IF(V230="","","+"&amp;VLOOKUP(V230,List!N$2:O$7,2,FALSE)&amp;"*"&amp;W230&amp;"-"&amp;VLOOKUP(T230,List!N$2:O$7,2,FALSE)&amp;"*"&amp;VLOOKUP(V230,List!N$2:O$7,2,FALSE)&amp;"*"&amp;MIN(U230,W230)))&amp;IF(Y230="","",IF(T230="","","+")&amp;VLOOKUP(Y230,List!P$2:Q$14,2,FALSE)&amp;"*"&amp;Z230&amp;IF(AA230="","","+"&amp;VLOOKUP(AA230,List!P$2:Q$13,2,FALSE)))</f>
        <v/>
      </c>
    </row>
    <row r="231" spans="1:43" s="3" customFormat="1" ht="37.200000000000003" customHeight="1" x14ac:dyDescent="0.3">
      <c r="A231" s="8" t="s">
        <v>316</v>
      </c>
      <c r="C231" s="6" t="s">
        <v>313</v>
      </c>
      <c r="D231" s="3">
        <v>5</v>
      </c>
      <c r="E231" s="3" t="s">
        <v>39</v>
      </c>
      <c r="F231" s="6"/>
      <c r="G231" s="14" t="s">
        <v>36</v>
      </c>
      <c r="H231" s="8" t="s">
        <v>311</v>
      </c>
      <c r="I231" s="8"/>
      <c r="J231" s="4">
        <f t="shared" si="21"/>
        <v>50</v>
      </c>
      <c r="K231" s="2">
        <v>50</v>
      </c>
      <c r="L231" s="2">
        <v>20</v>
      </c>
      <c r="M231" s="2">
        <v>20</v>
      </c>
      <c r="N231" s="2">
        <f t="shared" si="22"/>
        <v>20</v>
      </c>
      <c r="O231" s="2"/>
      <c r="P231" s="2"/>
      <c r="Q231" s="2"/>
      <c r="R231" s="2"/>
      <c r="S231" s="7"/>
      <c r="X231" s="3">
        <f t="shared" si="23"/>
        <v>0</v>
      </c>
      <c r="Z231" s="8"/>
      <c r="AB231" s="4"/>
      <c r="AC231" s="5" t="s">
        <v>544</v>
      </c>
      <c r="AD231" s="3">
        <v>30</v>
      </c>
      <c r="AH231" s="3">
        <v>30</v>
      </c>
      <c r="AK231" s="4">
        <f t="shared" si="26"/>
        <v>30</v>
      </c>
      <c r="AM231" s="22"/>
      <c r="AN231" s="30" t="str">
        <f>"&lt;tr class='mmt"&amp;IF(E231="活動"," ev",IF(E231="限定"," ltd",""))&amp;IF(H231=""," groupless'","'")&amp;"&gt;&lt;td headers='icon'&gt;&lt;a href='https://www.alchemistcodedb.com/jp/card/"&amp;SUBSTITUTE(SUBSTITUTE(LOWER(A231),"_","-"),".png","")&amp;"'&gt;&lt;img src='resources/"&amp;A231&amp;"' title='"&amp;C231&amp;"' /&gt;&lt;/a&gt;&lt;/td&gt;&lt;td headers='name'&gt;"&amp;C231&amp;"&lt;/td&gt;&lt;td headers='rank'&gt;"&amp;D231&amp;"&lt;/td&gt;&lt;td headers='remark'&gt;"&amp;IF(E231="活動","&lt;span class='event'&gt;活動&lt;/span&gt;",IF(E231="限定","&lt;span class='limited'&gt;限定&lt;/span&gt;",""))&amp;"&lt;/td&gt;&lt;td headers='origin'&gt;&lt;span class='originName'&gt;"&amp;SUBSTITUTE(G231,CHAR(10),"&lt;br /&gt;")&amp;"&lt;/span&gt;&lt;img class='originLogo' src='resources/ui/"&amp;VLOOKUP(G231,List!F:H,2,FALSE)&amp;"'title='"&amp;SUBSTITUTE(G231,CHAR(10)," ")&amp;"' /&gt;&lt;/td&gt;&lt;td headers='group'&gt;"&amp;IF(H231="","","&lt;span class='groupName'&gt;"&amp;SUBSTITUTE(H231,CHAR(10)," ")&amp;IF(I231="","","&lt;br /&gt;"&amp;SUBSTITUTE(I231,CHAR(10)," "))&amp;"&lt;/span&gt;&lt;img class='groupLogo' src='resources/ui/"&amp;VLOOKUP(H231,List!K:L,2,FALSE)&amp;"' title='"&amp;SUBSTITUTE(H231,CHAR(10)," ")&amp;"' /&gt;")&amp;IF(I231="","","&lt;img class='groupLogo' src='resources/ui/"&amp;VLOOKUP(I231,List!K:L,2,FALSE)&amp;"' title='"&amp;SUBSTITUTE(I231,CHAR(10)," ")&amp;"' /&gt;")&amp;"&lt;/td&gt;&lt;td headers='score' id='"&amp;AP231&amp;"'&gt;"&amp;J231&amp;"&lt;/td&gt;&lt;td headers='HP'&gt;"&amp;K231&amp;"&lt;/td&gt;&lt;td headers='patk'&gt;"&amp;L231&amp;"&lt;/td&gt;&lt;td headers='matk'&gt;"&amp;M231&amp;"&lt;/td&gt;&lt;td headers='pdef'&gt;"&amp;O231&amp;"&lt;/td&gt;&lt;td headers='mdef'&gt;"&amp;P231&amp;"&lt;/td&gt;&lt;td headers='dex'&gt;"&amp;Q231&amp;"&lt;/td&gt;&lt;td headers='agi'&gt;"&amp;R231&amp;"&lt;/td&gt;&lt;td headers='luck'&gt;"&amp;S231&amp;"&lt;/td&gt;&lt;td headers='aType'&gt;"&amp;T231&amp;IF(V231="","","&lt;br /&gt;"&amp;V231)&amp; "&lt;/td&gt;&lt;td headers='a.bonus'&gt;"&amp;U231&amp;IF(W231="","","&lt;br /&gt;"&amp;W231)&amp;"&lt;/td&gt;&lt;td headers='special'&gt;"&amp;Y231&amp;IF(AA231="","","&lt;br /&gt;"&amp;AA231)&amp;"&lt;/td&gt;&lt;td headers='sp.bonus'&gt;"&amp;Z231&amp;IF(AB231="","","&lt;br /&gt;"&amp;AB231)&amp;"&lt;/td&gt;&lt;td headers='others'&gt;"&amp;AC231&amp;"&lt;/td&gt;&lt;td headers='sinA'&gt;"&amp;AD231&amp;"&lt;/td&gt;&lt;td headers='sinB'&gt;"&amp;AE231&amp;"&lt;/td&gt;&lt;td headers='sinC'&gt;"&amp;AF231&amp;"&lt;/td&gt;&lt;td headers='sinD'&gt;"&amp;AG231&amp;"&lt;/td&gt;&lt;td headers='sinE'&gt;"&amp;AH231&amp;"&lt;/td&gt;&lt;td headers='sinF'&gt;"&amp;AI231&amp;"&lt;/td&gt;&lt;td headers='sinG'&gt;"&amp;AJ231&amp;"&lt;/td&gt;&lt;/tr&gt;"</f>
        <v>&lt;tr class='mmt ltd'&gt;&lt;td headers='icon'&gt;&lt;a href='https://www.alchemistcodedb.com/jp/card/ts-ts-02'&gt;&lt;img src='resources/TS_TS_02.png' title='大罪人の聖戦' /&gt;&lt;/a&gt;&lt;/td&gt;&lt;td headers='name'&gt;大罪人の聖戦&lt;/td&gt;&lt;td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class='groupName'&gt;〈七つの大罪〉&lt;/span&gt;&lt;img class='groupLogo' src='resources/ui/group_ts.png' title='〈七つの大罪〉' /&gt;&lt;/td&gt;&lt;td headers='score' id='m229'&gt;50&lt;/td&gt;&lt;td headers='HP'&gt;50&lt;/td&gt;&lt;td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O231" s="30" t="str">
        <f t="shared" si="24"/>
        <v>document.getElementById('m229').innerHTML = (b0*20+b1*20+b2*20) + (s0*30+s1*30+s5*30);</v>
      </c>
      <c r="AP231" s="34" t="str">
        <f t="shared" si="25"/>
        <v>m229</v>
      </c>
      <c r="AQ231" s="6" t="str">
        <f>IF(T231="","",VLOOKUP(T231,List!N$2:O$7,2,FALSE)&amp;"*"&amp;U231&amp;IF(V231="","","+"&amp;VLOOKUP(V231,List!N$2:O$7,2,FALSE)&amp;"*"&amp;W231&amp;"-"&amp;VLOOKUP(T231,List!N$2:O$7,2,FALSE)&amp;"*"&amp;VLOOKUP(V231,List!N$2:O$7,2,FALSE)&amp;"*"&amp;MIN(U231,W231)))&amp;IF(Y231="","",IF(T231="","","+")&amp;VLOOKUP(Y231,List!P$2:Q$14,2,FALSE)&amp;"*"&amp;Z231&amp;IF(AA231="","","+"&amp;VLOOKUP(AA231,List!P$2:Q$13,2,FALSE)))</f>
        <v/>
      </c>
    </row>
    <row r="232" spans="1:43" s="3" customFormat="1" ht="37.200000000000003" customHeight="1" x14ac:dyDescent="0.3">
      <c r="A232" s="8" t="s">
        <v>319</v>
      </c>
      <c r="C232" s="6" t="s">
        <v>315</v>
      </c>
      <c r="D232" s="3">
        <v>5</v>
      </c>
      <c r="E232" s="3" t="s">
        <v>39</v>
      </c>
      <c r="F232" s="6"/>
      <c r="G232" s="14" t="s">
        <v>36</v>
      </c>
      <c r="H232" s="8" t="s">
        <v>311</v>
      </c>
      <c r="I232" s="8"/>
      <c r="J232" s="4">
        <f t="shared" si="21"/>
        <v>100</v>
      </c>
      <c r="K232" s="2"/>
      <c r="L232" s="2">
        <v>30</v>
      </c>
      <c r="M232" s="2">
        <v>30</v>
      </c>
      <c r="N232" s="2">
        <f t="shared" si="22"/>
        <v>30</v>
      </c>
      <c r="O232" s="2"/>
      <c r="P232" s="2"/>
      <c r="Q232" s="2"/>
      <c r="R232" s="2"/>
      <c r="S232" s="7"/>
      <c r="X232" s="3">
        <f t="shared" si="23"/>
        <v>0</v>
      </c>
      <c r="Y232" s="5" t="s">
        <v>489</v>
      </c>
      <c r="Z232" s="8">
        <v>40</v>
      </c>
      <c r="AA232" s="5"/>
      <c r="AB232" s="4"/>
      <c r="AC232" s="5"/>
      <c r="AG232" s="3">
        <v>30</v>
      </c>
      <c r="AJ232" s="3">
        <v>30</v>
      </c>
      <c r="AK232" s="4">
        <f t="shared" si="26"/>
        <v>30</v>
      </c>
      <c r="AM232" s="22"/>
      <c r="AN232" s="30" t="str">
        <f>"&lt;tr class='mmt"&amp;IF(E232="活動"," ev",IF(E232="限定"," ltd",""))&amp;IF(H232=""," groupless'","'")&amp;"&gt;&lt;td headers='icon'&gt;&lt;a href='https://www.alchemistcodedb.com/jp/card/"&amp;SUBSTITUTE(SUBSTITUTE(LOWER(A232),"_","-"),".png","")&amp;"'&gt;&lt;img src='resources/"&amp;A232&amp;"' title='"&amp;C232&amp;"' /&gt;&lt;/a&gt;&lt;/td&gt;&lt;td headers='name'&gt;"&amp;C232&amp;"&lt;/td&gt;&lt;td headers='rank'&gt;"&amp;D232&amp;"&lt;/td&gt;&lt;td headers='remark'&gt;"&amp;IF(E232="活動","&lt;span class='event'&gt;活動&lt;/span&gt;",IF(E232="限定","&lt;span class='limited'&gt;限定&lt;/span&gt;",""))&amp;"&lt;/td&gt;&lt;td headers='origin'&gt;&lt;span class='originName'&gt;"&amp;SUBSTITUTE(G232,CHAR(10),"&lt;br /&gt;")&amp;"&lt;/span&gt;&lt;img class='originLogo' src='resources/ui/"&amp;VLOOKUP(G232,List!F:H,2,FALSE)&amp;"'title='"&amp;SUBSTITUTE(G232,CHAR(10)," ")&amp;"' /&gt;&lt;/td&gt;&lt;td headers='group'&gt;"&amp;IF(H232="","","&lt;span class='groupName'&gt;"&amp;SUBSTITUTE(H232,CHAR(10)," ")&amp;IF(I232="","","&lt;br /&gt;"&amp;SUBSTITUTE(I232,CHAR(10)," "))&amp;"&lt;/span&gt;&lt;img class='groupLogo' src='resources/ui/"&amp;VLOOKUP(H232,List!K:L,2,FALSE)&amp;"' title='"&amp;SUBSTITUTE(H232,CHAR(10)," ")&amp;"' /&gt;")&amp;IF(I232="","","&lt;img class='groupLogo' src='resources/ui/"&amp;VLOOKUP(I232,List!K:L,2,FALSE)&amp;"' title='"&amp;SUBSTITUTE(I232,CHAR(10)," ")&amp;"' /&gt;")&amp;"&lt;/td&gt;&lt;td headers='score' id='"&amp;AP232&amp;"'&gt;"&amp;J232&amp;"&lt;/td&gt;&lt;td headers='HP'&gt;"&amp;K232&amp;"&lt;/td&gt;&lt;td headers='patk'&gt;"&amp;L232&amp;"&lt;/td&gt;&lt;td headers='matk'&gt;"&amp;M232&amp;"&lt;/td&gt;&lt;td headers='pdef'&gt;"&amp;O232&amp;"&lt;/td&gt;&lt;td headers='mdef'&gt;"&amp;P232&amp;"&lt;/td&gt;&lt;td headers='dex'&gt;"&amp;Q232&amp;"&lt;/td&gt;&lt;td headers='agi'&gt;"&amp;R232&amp;"&lt;/td&gt;&lt;td headers='luck'&gt;"&amp;S232&amp;"&lt;/td&gt;&lt;td headers='aType'&gt;"&amp;T232&amp;IF(V232="","","&lt;br /&gt;"&amp;V232)&amp; "&lt;/td&gt;&lt;td headers='a.bonus'&gt;"&amp;U232&amp;IF(W232="","","&lt;br /&gt;"&amp;W232)&amp;"&lt;/td&gt;&lt;td headers='special'&gt;"&amp;Y232&amp;IF(AA232="","","&lt;br /&gt;"&amp;AA232)&amp;"&lt;/td&gt;&lt;td headers='sp.bonus'&gt;"&amp;Z232&amp;IF(AB232="","","&lt;br /&gt;"&amp;AB232)&amp;"&lt;/td&gt;&lt;td headers='others'&gt;"&amp;AC232&amp;"&lt;/td&gt;&lt;td headers='sinA'&gt;"&amp;AD232&amp;"&lt;/td&gt;&lt;td headers='sinB'&gt;"&amp;AE232&amp;"&lt;/td&gt;&lt;td headers='sinC'&gt;"&amp;AF232&amp;"&lt;/td&gt;&lt;td headers='sinD'&gt;"&amp;AG232&amp;"&lt;/td&gt;&lt;td headers='sinE'&gt;"&amp;AH232&amp;"&lt;/td&gt;&lt;td headers='sinF'&gt;"&amp;AI232&amp;"&lt;/td&gt;&lt;td headers='sinG'&gt;"&amp;AJ232&amp;"&lt;/td&gt;&lt;/tr&gt;"</f>
        <v>&lt;tr class='mmt ltd'&gt;&lt;td headers='icon'&gt;&lt;a href='https://www.alchemistcodedb.com/jp/card/ts-ts-03'&gt;&lt;img src='resources/TS_TS_03.png' title='リオネスの英雄、久遠に' /&gt;&lt;/a&gt;&lt;/td&gt;&lt;td headers='name'&gt;リオネスの英雄、久遠に&lt;/td&gt;&lt;td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class='groupName'&gt;〈七つの大罪〉&lt;/span&gt;&lt;img class='groupLogo' src='resources/ui/group_ts.png' title='〈七つの大罪〉' /&gt;&lt;/td&gt;&lt;td headers='score' id='m230'&gt;100&lt;/td&gt;&lt;td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headers='special'&gt;魔動人形&lt;/td&gt;&lt;td headers='sp.bonus'&gt;40&lt;/td&gt;&lt;td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O232" s="30" t="str">
        <f t="shared" si="24"/>
        <v>document.getElementById('m230').innerHTML = (b0*30+b1*30+b2*30) + (s0*30+s4*30+s7*30)+ (ex17*40);</v>
      </c>
      <c r="AP232" s="34" t="str">
        <f t="shared" si="25"/>
        <v>m230</v>
      </c>
      <c r="AQ232" s="6" t="str">
        <f>IF(T232="","",VLOOKUP(T232,List!N$2:O$7,2,FALSE)&amp;"*"&amp;U232&amp;IF(V232="","","+"&amp;VLOOKUP(V232,List!N$2:O$7,2,FALSE)&amp;"*"&amp;W232&amp;"-"&amp;VLOOKUP(T232,List!N$2:O$7,2,FALSE)&amp;"*"&amp;VLOOKUP(V232,List!N$2:O$7,2,FALSE)&amp;"*"&amp;MIN(U232,W232)))&amp;IF(Y232="","",IF(T232="","","+")&amp;VLOOKUP(Y232,List!P$2:Q$14,2,FALSE)&amp;"*"&amp;Z232&amp;IF(AA232="","","+"&amp;VLOOKUP(AA232,List!P$2:Q$13,2,FALSE)))</f>
        <v>ex17*40</v>
      </c>
    </row>
    <row r="233" spans="1:43" s="3" customFormat="1" ht="37.200000000000003" customHeight="1" x14ac:dyDescent="0.3">
      <c r="A233" s="8" t="s">
        <v>536</v>
      </c>
      <c r="C233" s="6" t="s">
        <v>687</v>
      </c>
      <c r="D233" s="3">
        <v>5</v>
      </c>
      <c r="E233" s="3" t="s">
        <v>39</v>
      </c>
      <c r="F233" s="6"/>
      <c r="G233" s="14" t="s">
        <v>36</v>
      </c>
      <c r="H233" s="8" t="s">
        <v>311</v>
      </c>
      <c r="I233" s="8"/>
      <c r="J233" s="4">
        <f t="shared" si="21"/>
        <v>140</v>
      </c>
      <c r="K233" s="2">
        <v>20</v>
      </c>
      <c r="L233" s="2"/>
      <c r="M233" s="2"/>
      <c r="N233" s="2">
        <f t="shared" si="22"/>
        <v>0</v>
      </c>
      <c r="O233" s="2"/>
      <c r="P233" s="2"/>
      <c r="Q233" s="2"/>
      <c r="R233" s="2"/>
      <c r="S233" s="7"/>
      <c r="X233" s="3">
        <f t="shared" si="23"/>
        <v>0</v>
      </c>
      <c r="Y233" s="5" t="s">
        <v>537</v>
      </c>
      <c r="Z233" s="8">
        <v>80</v>
      </c>
      <c r="AA233" s="5"/>
      <c r="AB233" s="4"/>
      <c r="AC233" s="5"/>
      <c r="AJ233" s="3">
        <v>60</v>
      </c>
      <c r="AK233" s="4">
        <f t="shared" si="26"/>
        <v>60</v>
      </c>
      <c r="AM233" s="22"/>
      <c r="AN233" s="30" t="str">
        <f>"&lt;tr class='mmt"&amp;IF(E233="活動"," ev",IF(E233="限定"," ltd",""))&amp;IF(H233=""," groupless'","'")&amp;"&gt;&lt;td headers='icon'&gt;&lt;a href='https://www.alchemistcodedb.com/jp/card/"&amp;SUBSTITUTE(SUBSTITUTE(LOWER(A233),"_","-"),".png","")&amp;"'&gt;&lt;img src='resources/"&amp;A233&amp;"' title='"&amp;C233&amp;"' /&gt;&lt;/a&gt;&lt;/td&gt;&lt;td headers='name'&gt;"&amp;C233&amp;"&lt;/td&gt;&lt;td headers='rank'&gt;"&amp;D233&amp;"&lt;/td&gt;&lt;td headers='remark'&gt;"&amp;IF(E233="活動","&lt;span class='event'&gt;活動&lt;/span&gt;",IF(E233="限定","&lt;span class='limited'&gt;限定&lt;/span&gt;",""))&amp;"&lt;/td&gt;&lt;td headers='origin'&gt;&lt;span class='originName'&gt;"&amp;SUBSTITUTE(G233,CHAR(10),"&lt;br /&gt;")&amp;"&lt;/span&gt;&lt;img class='originLogo' src='resources/ui/"&amp;VLOOKUP(G233,List!F:H,2,FALSE)&amp;"'title='"&amp;SUBSTITUTE(G233,CHAR(10)," ")&amp;"' /&gt;&lt;/td&gt;&lt;td headers='group'&gt;"&amp;IF(H233="","","&lt;span class='groupName'&gt;"&amp;SUBSTITUTE(H233,CHAR(10)," ")&amp;IF(I233="","","&lt;br /&gt;"&amp;SUBSTITUTE(I233,CHAR(10)," "))&amp;"&lt;/span&gt;&lt;img class='groupLogo' src='resources/ui/"&amp;VLOOKUP(H233,List!K:L,2,FALSE)&amp;"' title='"&amp;SUBSTITUTE(H233,CHAR(10)," ")&amp;"' /&gt;")&amp;IF(I233="","","&lt;img class='groupLogo' src='resources/ui/"&amp;VLOOKUP(I233,List!K:L,2,FALSE)&amp;"' title='"&amp;SUBSTITUTE(I233,CHAR(10)," ")&amp;"' /&gt;")&amp;"&lt;/td&gt;&lt;td headers='score' id='"&amp;AP233&amp;"'&gt;"&amp;J233&amp;"&lt;/td&gt;&lt;td headers='HP'&gt;"&amp;K233&amp;"&lt;/td&gt;&lt;td headers='patk'&gt;"&amp;L233&amp;"&lt;/td&gt;&lt;td headers='matk'&gt;"&amp;M233&amp;"&lt;/td&gt;&lt;td headers='pdef'&gt;"&amp;O233&amp;"&lt;/td&gt;&lt;td headers='mdef'&gt;"&amp;P233&amp;"&lt;/td&gt;&lt;td headers='dex'&gt;"&amp;Q233&amp;"&lt;/td&gt;&lt;td headers='agi'&gt;"&amp;R233&amp;"&lt;/td&gt;&lt;td headers='luck'&gt;"&amp;S233&amp;"&lt;/td&gt;&lt;td headers='aType'&gt;"&amp;T233&amp;IF(V233="","","&lt;br /&gt;"&amp;V233)&amp; "&lt;/td&gt;&lt;td headers='a.bonus'&gt;"&amp;U233&amp;IF(W233="","","&lt;br /&gt;"&amp;W233)&amp;"&lt;/td&gt;&lt;td headers='special'&gt;"&amp;Y233&amp;IF(AA233="","","&lt;br /&gt;"&amp;AA233)&amp;"&lt;/td&gt;&lt;td headers='sp.bonus'&gt;"&amp;Z233&amp;IF(AB233="","","&lt;br /&gt;"&amp;AB233)&amp;"&lt;/td&gt;&lt;td headers='others'&gt;"&amp;AC233&amp;"&lt;/td&gt;&lt;td headers='sinA'&gt;"&amp;AD233&amp;"&lt;/td&gt;&lt;td headers='sinB'&gt;"&amp;AE233&amp;"&lt;/td&gt;&lt;td headers='sinC'&gt;"&amp;AF233&amp;"&lt;/td&gt;&lt;td headers='sinD'&gt;"&amp;AG233&amp;"&lt;/td&gt;&lt;td headers='sinE'&gt;"&amp;AH233&amp;"&lt;/td&gt;&lt;td headers='sinF'&gt;"&amp;AI233&amp;"&lt;/td&gt;&lt;td headers='sinG'&gt;"&amp;AJ233&amp;"&lt;/td&gt;&lt;/tr&gt;"</f>
        <v>&lt;tr class='mmt ltd'&gt;&lt;td headers='icon'&gt;&lt;a href='https://www.alchemistcodedb.com/jp/card/ts-ts-04'&gt;&lt;img src='resources/TS_TS_04.png' title='＜十戒＞に抗いし王女' /&gt;&lt;/a&gt;&lt;/td&gt;&lt;td headers='name'&gt;＜十戒＞に抗いし王女&lt;/td&gt;&lt;td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class='groupName'&gt;〈七つの大罪〉&lt;/span&gt;&lt;img class='groupLogo' src='resources/ui/group_ts.png' title='〈七つの大罪〉' /&gt;&lt;/td&gt;&lt;td headers='score' id='m231'&gt;140&lt;/td&gt;&lt;td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headers='special'&gt;下位魔神&lt;/td&gt;&lt;td headers='sp.bonus'&gt;80&lt;/td&gt;&lt;td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O233" s="30" t="str">
        <f t="shared" si="24"/>
        <v>document.getElementById('m231').innerHTML = (b0*0) + (s0*60+s7*60)+ (ex18*80);</v>
      </c>
      <c r="AP233" s="34" t="str">
        <f t="shared" si="25"/>
        <v>m231</v>
      </c>
      <c r="AQ233" s="6" t="str">
        <f>IF(T233="","",VLOOKUP(T233,List!N$2:O$7,2,FALSE)&amp;"*"&amp;U233&amp;IF(V233="","","+"&amp;VLOOKUP(V233,List!N$2:O$7,2,FALSE)&amp;"*"&amp;W233&amp;"-"&amp;VLOOKUP(T233,List!N$2:O$7,2,FALSE)&amp;"*"&amp;VLOOKUP(V233,List!N$2:O$7,2,FALSE)&amp;"*"&amp;MIN(U233,W233)))&amp;IF(Y233="","",IF(T233="","","+")&amp;VLOOKUP(Y233,List!P$2:Q$14,2,FALSE)&amp;"*"&amp;Z233&amp;IF(AA233="","","+"&amp;VLOOKUP(AA233,List!P$2:Q$13,2,FALSE)))</f>
        <v>ex18*80</v>
      </c>
    </row>
    <row r="234" spans="1:43" s="3" customFormat="1" ht="37.200000000000003" customHeight="1" x14ac:dyDescent="0.3">
      <c r="A234" s="8" t="s">
        <v>309</v>
      </c>
      <c r="C234" s="6" t="s">
        <v>317</v>
      </c>
      <c r="D234" s="3">
        <v>5</v>
      </c>
      <c r="E234" s="3" t="s">
        <v>39</v>
      </c>
      <c r="F234" s="6"/>
      <c r="G234" s="14" t="s">
        <v>36</v>
      </c>
      <c r="H234" s="8" t="s">
        <v>318</v>
      </c>
      <c r="I234" s="8"/>
      <c r="J234" s="4">
        <f t="shared" si="21"/>
        <v>60</v>
      </c>
      <c r="K234" s="2">
        <v>60</v>
      </c>
      <c r="L234" s="2">
        <v>20</v>
      </c>
      <c r="M234" s="2"/>
      <c r="N234" s="2">
        <f t="shared" si="22"/>
        <v>20</v>
      </c>
      <c r="O234" s="2"/>
      <c r="P234" s="2"/>
      <c r="Q234" s="2"/>
      <c r="R234" s="2"/>
      <c r="S234" s="7"/>
      <c r="X234" s="3">
        <f t="shared" si="23"/>
        <v>0</v>
      </c>
      <c r="Z234" s="8"/>
      <c r="AB234" s="4"/>
      <c r="AC234" s="5" t="s">
        <v>577</v>
      </c>
      <c r="AG234" s="3">
        <v>40</v>
      </c>
      <c r="AH234" s="3">
        <v>20</v>
      </c>
      <c r="AK234" s="4">
        <f t="shared" si="26"/>
        <v>40</v>
      </c>
      <c r="AM234" s="22"/>
      <c r="AN234" s="30" t="str">
        <f>"&lt;tr class='mmt"&amp;IF(E234="活動"," ev",IF(E234="限定"," ltd",""))&amp;IF(H234=""," groupless'","'")&amp;"&gt;&lt;td headers='icon'&gt;&lt;a href='https://www.alchemistcodedb.com/jp/card/"&amp;SUBSTITUTE(SUBSTITUTE(LOWER(A234),"_","-"),".png","")&amp;"'&gt;&lt;img src='resources/"&amp;A234&amp;"' title='"&amp;C234&amp;"' /&gt;&lt;/a&gt;&lt;/td&gt;&lt;td headers='name'&gt;"&amp;C234&amp;"&lt;/td&gt;&lt;td headers='rank'&gt;"&amp;D234&amp;"&lt;/td&gt;&lt;td headers='remark'&gt;"&amp;IF(E234="活動","&lt;span class='event'&gt;活動&lt;/span&gt;",IF(E234="限定","&lt;span class='limited'&gt;限定&lt;/span&gt;",""))&amp;"&lt;/td&gt;&lt;td headers='origin'&gt;&lt;span class='originName'&gt;"&amp;SUBSTITUTE(G234,CHAR(10),"&lt;br /&gt;")&amp;"&lt;/span&gt;&lt;img class='originLogo' src='resources/ui/"&amp;VLOOKUP(G234,List!F:H,2,FALSE)&amp;"'title='"&amp;SUBSTITUTE(G234,CHAR(10)," ")&amp;"' /&gt;&lt;/td&gt;&lt;td headers='group'&gt;"&amp;IF(H234="","","&lt;span class='groupName'&gt;"&amp;SUBSTITUTE(H234,CHAR(10)," ")&amp;IF(I234="","","&lt;br /&gt;"&amp;SUBSTITUTE(I234,CHAR(10)," "))&amp;"&lt;/span&gt;&lt;img class='groupLogo' src='resources/ui/"&amp;VLOOKUP(H234,List!K:L,2,FALSE)&amp;"' title='"&amp;SUBSTITUTE(H234,CHAR(10)," ")&amp;"' /&gt;")&amp;IF(I234="","","&lt;img class='groupLogo' src='resources/ui/"&amp;VLOOKUP(I234,List!K:L,2,FALSE)&amp;"' title='"&amp;SUBSTITUTE(I234,CHAR(10)," ")&amp;"' /&gt;")&amp;"&lt;/td&gt;&lt;td headers='score' id='"&amp;AP234&amp;"'&gt;"&amp;J234&amp;"&lt;/td&gt;&lt;td headers='HP'&gt;"&amp;K234&amp;"&lt;/td&gt;&lt;td headers='patk'&gt;"&amp;L234&amp;"&lt;/td&gt;&lt;td headers='matk'&gt;"&amp;M234&amp;"&lt;/td&gt;&lt;td headers='pdef'&gt;"&amp;O234&amp;"&lt;/td&gt;&lt;td headers='mdef'&gt;"&amp;P234&amp;"&lt;/td&gt;&lt;td headers='dex'&gt;"&amp;Q234&amp;"&lt;/td&gt;&lt;td headers='agi'&gt;"&amp;R234&amp;"&lt;/td&gt;&lt;td headers='luck'&gt;"&amp;S234&amp;"&lt;/td&gt;&lt;td headers='aType'&gt;"&amp;T234&amp;IF(V234="","","&lt;br /&gt;"&amp;V234)&amp; "&lt;/td&gt;&lt;td headers='a.bonus'&gt;"&amp;U234&amp;IF(W234="","","&lt;br /&gt;"&amp;W234)&amp;"&lt;/td&gt;&lt;td headers='special'&gt;"&amp;Y234&amp;IF(AA234="","","&lt;br /&gt;"&amp;AA234)&amp;"&lt;/td&gt;&lt;td headers='sp.bonus'&gt;"&amp;Z234&amp;IF(AB234="","","&lt;br /&gt;"&amp;AB234)&amp;"&lt;/td&gt;&lt;td headers='others'&gt;"&amp;AC234&amp;"&lt;/td&gt;&lt;td headers='sinA'&gt;"&amp;AD234&amp;"&lt;/td&gt;&lt;td headers='sinB'&gt;"&amp;AE234&amp;"&lt;/td&gt;&lt;td headers='sinC'&gt;"&amp;AF234&amp;"&lt;/td&gt;&lt;td headers='sinD'&gt;"&amp;AG234&amp;"&lt;/td&gt;&lt;td headers='sinE'&gt;"&amp;AH234&amp;"&lt;/td&gt;&lt;td headers='sinF'&gt;"&amp;AI234&amp;"&lt;/td&gt;&lt;td headers='sinG'&gt;"&amp;AJ234&amp;"&lt;/td&gt;&lt;/tr&gt;"</f>
        <v>&lt;tr class='mmt ltd'&gt;&lt;td headers='icon'&gt;&lt;a href='https://www.alchemistcodedb.com/jp/card/ts-tsp-01'&gt;&lt;img src='resources/TS_TSP_01.png' title='異世界ピクニックの衝撃' /&gt;&lt;/a&gt;&lt;/td&gt;&lt;td headers='name'&gt;異世界ピクニックの衝撃&lt;/td&gt;&lt;td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class='groupName'&gt;転スラ&lt;/span&gt;&lt;img class='groupLogo' src='resources/ui/group_tsp.png' title='転スラ' /&gt;&lt;/td&gt;&lt;td headers='score' id='m232'&gt;60&lt;/td&gt;&lt;td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headers='others'&gt;MP回復+10&lt;/td&gt;&lt;td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O234" s="30" t="str">
        <f t="shared" si="24"/>
        <v>document.getElementById('m232').innerHTML = (b0*20+b1*20) + (s0*40+s4*40+s5*20);</v>
      </c>
      <c r="AP234" s="34" t="str">
        <f t="shared" si="25"/>
        <v>m232</v>
      </c>
      <c r="AQ234" s="6" t="str">
        <f>IF(T234="","",VLOOKUP(T234,List!N$2:O$7,2,FALSE)&amp;"*"&amp;U234&amp;IF(V234="","","+"&amp;VLOOKUP(V234,List!N$2:O$7,2,FALSE)&amp;"*"&amp;W234&amp;"-"&amp;VLOOKUP(T234,List!N$2:O$7,2,FALSE)&amp;"*"&amp;VLOOKUP(V234,List!N$2:O$7,2,FALSE)&amp;"*"&amp;MIN(U234,W234)))&amp;IF(Y234="","",IF(T234="","","+")&amp;VLOOKUP(Y234,List!P$2:Q$14,2,FALSE)&amp;"*"&amp;Z234&amp;IF(AA234="","","+"&amp;VLOOKUP(AA234,List!P$2:Q$13,2,FALSE)))</f>
        <v/>
      </c>
    </row>
    <row r="235" spans="1:43" s="3" customFormat="1" ht="37.200000000000003" customHeight="1" x14ac:dyDescent="0.3">
      <c r="A235" s="8" t="s">
        <v>312</v>
      </c>
      <c r="C235" s="6" t="s">
        <v>320</v>
      </c>
      <c r="D235" s="3">
        <v>5</v>
      </c>
      <c r="E235" s="3" t="s">
        <v>39</v>
      </c>
      <c r="F235" s="6"/>
      <c r="G235" s="14" t="s">
        <v>36</v>
      </c>
      <c r="H235" s="8" t="s">
        <v>318</v>
      </c>
      <c r="I235" s="8"/>
      <c r="J235" s="4">
        <f t="shared" si="21"/>
        <v>70</v>
      </c>
      <c r="K235" s="2">
        <v>40</v>
      </c>
      <c r="L235" s="2">
        <v>30</v>
      </c>
      <c r="M235" s="2"/>
      <c r="N235" s="2">
        <f t="shared" si="22"/>
        <v>30</v>
      </c>
      <c r="O235" s="2"/>
      <c r="P235" s="2"/>
      <c r="Q235" s="2">
        <v>30</v>
      </c>
      <c r="R235" s="2"/>
      <c r="S235" s="7"/>
      <c r="X235" s="3">
        <f t="shared" si="23"/>
        <v>0</v>
      </c>
      <c r="Z235" s="8"/>
      <c r="AB235" s="4"/>
      <c r="AC235" s="5"/>
      <c r="AE235" s="3">
        <v>20</v>
      </c>
      <c r="AH235" s="3">
        <v>40</v>
      </c>
      <c r="AK235" s="4">
        <f t="shared" si="26"/>
        <v>40</v>
      </c>
      <c r="AM235" s="22"/>
      <c r="AN235" s="30" t="str">
        <f>"&lt;tr class='mmt"&amp;IF(E235="活動"," ev",IF(E235="限定"," ltd",""))&amp;IF(H235=""," groupless'","'")&amp;"&gt;&lt;td headers='icon'&gt;&lt;a href='https://www.alchemistcodedb.com/jp/card/"&amp;SUBSTITUTE(SUBSTITUTE(LOWER(A235),"_","-"),".png","")&amp;"'&gt;&lt;img src='resources/"&amp;A235&amp;"' title='"&amp;C235&amp;"' /&gt;&lt;/a&gt;&lt;/td&gt;&lt;td headers='name'&gt;"&amp;C235&amp;"&lt;/td&gt;&lt;td headers='rank'&gt;"&amp;D235&amp;"&lt;/td&gt;&lt;td headers='remark'&gt;"&amp;IF(E235="活動","&lt;span class='event'&gt;活動&lt;/span&gt;",IF(E235="限定","&lt;span class='limited'&gt;限定&lt;/span&gt;",""))&amp;"&lt;/td&gt;&lt;td headers='origin'&gt;&lt;span class='originName'&gt;"&amp;SUBSTITUTE(G235,CHAR(10),"&lt;br /&gt;")&amp;"&lt;/span&gt;&lt;img class='originLogo' src='resources/ui/"&amp;VLOOKUP(G235,List!F:H,2,FALSE)&amp;"'title='"&amp;SUBSTITUTE(G235,CHAR(10)," ")&amp;"' /&gt;&lt;/td&gt;&lt;td headers='group'&gt;"&amp;IF(H235="","","&lt;span class='groupName'&gt;"&amp;SUBSTITUTE(H235,CHAR(10)," ")&amp;IF(I235="","","&lt;br /&gt;"&amp;SUBSTITUTE(I235,CHAR(10)," "))&amp;"&lt;/span&gt;&lt;img class='groupLogo' src='resources/ui/"&amp;VLOOKUP(H235,List!K:L,2,FALSE)&amp;"' title='"&amp;SUBSTITUTE(H235,CHAR(10)," ")&amp;"' /&gt;")&amp;IF(I235="","","&lt;img class='groupLogo' src='resources/ui/"&amp;VLOOKUP(I235,List!K:L,2,FALSE)&amp;"' title='"&amp;SUBSTITUTE(I235,CHAR(10)," ")&amp;"' /&gt;")&amp;"&lt;/td&gt;&lt;td headers='score' id='"&amp;AP235&amp;"'&gt;"&amp;J235&amp;"&lt;/td&gt;&lt;td headers='HP'&gt;"&amp;K235&amp;"&lt;/td&gt;&lt;td headers='patk'&gt;"&amp;L235&amp;"&lt;/td&gt;&lt;td headers='matk'&gt;"&amp;M235&amp;"&lt;/td&gt;&lt;td headers='pdef'&gt;"&amp;O235&amp;"&lt;/td&gt;&lt;td headers='mdef'&gt;"&amp;P235&amp;"&lt;/td&gt;&lt;td headers='dex'&gt;"&amp;Q235&amp;"&lt;/td&gt;&lt;td headers='agi'&gt;"&amp;R235&amp;"&lt;/td&gt;&lt;td headers='luck'&gt;"&amp;S235&amp;"&lt;/td&gt;&lt;td headers='aType'&gt;"&amp;T235&amp;IF(V235="","","&lt;br /&gt;"&amp;V235)&amp; "&lt;/td&gt;&lt;td headers='a.bonus'&gt;"&amp;U235&amp;IF(W235="","","&lt;br /&gt;"&amp;W235)&amp;"&lt;/td&gt;&lt;td headers='special'&gt;"&amp;Y235&amp;IF(AA235="","","&lt;br /&gt;"&amp;AA235)&amp;"&lt;/td&gt;&lt;td headers='sp.bonus'&gt;"&amp;Z235&amp;IF(AB235="","","&lt;br /&gt;"&amp;AB235)&amp;"&lt;/td&gt;&lt;td headers='others'&gt;"&amp;AC235&amp;"&lt;/td&gt;&lt;td headers='sinA'&gt;"&amp;AD235&amp;"&lt;/td&gt;&lt;td headers='sinB'&gt;"&amp;AE235&amp;"&lt;/td&gt;&lt;td headers='sinC'&gt;"&amp;AF235&amp;"&lt;/td&gt;&lt;td headers='sinD'&gt;"&amp;AG235&amp;"&lt;/td&gt;&lt;td headers='sinE'&gt;"&amp;AH235&amp;"&lt;/td&gt;&lt;td headers='sinF'&gt;"&amp;AI235&amp;"&lt;/td&gt;&lt;td headers='sinG'&gt;"&amp;AJ235&amp;"&lt;/td&gt;&lt;/tr&gt;"</f>
        <v>&lt;tr class='mmt ltd'&gt;&lt;td headers='icon'&gt;&lt;a href='https://www.alchemistcodedb.com/jp/card/ts-tsp-02'&gt;&lt;img src='resources/TS_TSP_02.png' title='斬り開く、仲間とともに' /&gt;&lt;/a&gt;&lt;/td&gt;&lt;td headers='name'&gt;斬り開く、仲間とともに&lt;/td&gt;&lt;td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src='resources/ui/IT_TB_BIRTH_ETC.png'title='その他 Other' /&gt;&lt;/td&gt;&lt;td headers='group'&gt;&lt;span class='groupName'&gt;転スラ&lt;/span&gt;&lt;img class='groupLogo' src='resources/ui/group_tsp.png' title='転スラ' /&gt;&lt;/td&gt;&lt;td headers='score' id='m233'&gt;70&lt;/td&gt;&lt;td headers='HP'&gt;40&lt;/td&gt;&lt;td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O235" s="30" t="str">
        <f t="shared" si="24"/>
        <v>document.getElementById('m233').innerHTML = (b0*30+b1*30) + (s0*40+s2*20+s5*40);</v>
      </c>
      <c r="AP235" s="34" t="str">
        <f t="shared" si="25"/>
        <v>m233</v>
      </c>
      <c r="AQ235" s="6" t="str">
        <f>IF(T235="","",VLOOKUP(T235,List!N$2:O$7,2,FALSE)&amp;"*"&amp;U235&amp;IF(V235="","","+"&amp;VLOOKUP(V235,List!N$2:O$7,2,FALSE)&amp;"*"&amp;W235&amp;"-"&amp;VLOOKUP(T235,List!N$2:O$7,2,FALSE)&amp;"*"&amp;VLOOKUP(V235,List!N$2:O$7,2,FALSE)&amp;"*"&amp;MIN(U235,W235)))&amp;IF(Y235="","",IF(T235="","","+")&amp;VLOOKUP(Y235,List!P$2:Q$14,2,FALSE)&amp;"*"&amp;Z235&amp;IF(AA235="","","+"&amp;VLOOKUP(AA235,List!P$2:Q$13,2,FALSE)))</f>
        <v/>
      </c>
    </row>
    <row r="236" spans="1:43" s="3" customFormat="1" ht="37.200000000000003" customHeight="1" x14ac:dyDescent="0.3">
      <c r="A236" s="8" t="s">
        <v>321</v>
      </c>
      <c r="C236" s="6" t="s">
        <v>322</v>
      </c>
      <c r="D236" s="3">
        <v>5</v>
      </c>
      <c r="E236" s="3" t="s">
        <v>35</v>
      </c>
      <c r="F236" s="6"/>
      <c r="G236" s="14" t="s">
        <v>280</v>
      </c>
      <c r="H236" s="8" t="s">
        <v>678</v>
      </c>
      <c r="I236" s="8"/>
      <c r="J236" s="4">
        <f t="shared" si="21"/>
        <v>30</v>
      </c>
      <c r="K236" s="2"/>
      <c r="L236" s="2"/>
      <c r="M236" s="2"/>
      <c r="N236" s="2">
        <f t="shared" si="22"/>
        <v>0</v>
      </c>
      <c r="O236" s="2"/>
      <c r="P236" s="2"/>
      <c r="Q236" s="2">
        <v>60</v>
      </c>
      <c r="R236" s="2"/>
      <c r="S236" s="7"/>
      <c r="X236" s="3">
        <f t="shared" si="23"/>
        <v>0</v>
      </c>
      <c r="Z236" s="8"/>
      <c r="AB236" s="4"/>
      <c r="AC236" s="5"/>
      <c r="AE236" s="3">
        <v>30</v>
      </c>
      <c r="AK236" s="4">
        <f t="shared" si="26"/>
        <v>30</v>
      </c>
      <c r="AM236" s="22"/>
      <c r="AN236" s="30" t="str">
        <f>"&lt;tr class='mmt"&amp;IF(E236="活動"," ev",IF(E236="限定"," ltd",""))&amp;IF(H236=""," groupless'","'")&amp;"&gt;&lt;td headers='icon'&gt;&lt;a href='https://www.alchemistcodedb.com/jp/card/"&amp;SUBSTITUTE(SUBSTITUTE(LOWER(A236),"_","-"),".png","")&amp;"'&gt;&lt;img src='resources/"&amp;A236&amp;"' title='"&amp;C236&amp;"' /&gt;&lt;/a&gt;&lt;/td&gt;&lt;td headers='name'&gt;"&amp;C236&amp;"&lt;/td&gt;&lt;td headers='rank'&gt;"&amp;D236&amp;"&lt;/td&gt;&lt;td headers='remark'&gt;"&amp;IF(E236="活動","&lt;span class='event'&gt;活動&lt;/span&gt;",IF(E236="限定","&lt;span class='limited'&gt;限定&lt;/span&gt;",""))&amp;"&lt;/td&gt;&lt;td headers='origin'&gt;&lt;span class='originName'&gt;"&amp;SUBSTITUTE(G236,CHAR(10),"&lt;br /&gt;")&amp;"&lt;/span&gt;&lt;img class='originLogo' src='resources/ui/"&amp;VLOOKUP(G236,List!F:H,2,FALSE)&amp;"'title='"&amp;SUBSTITUTE(G236,CHAR(10)," ")&amp;"' /&gt;&lt;/td&gt;&lt;td headers='group'&gt;"&amp;IF(H236="","","&lt;span class='groupName'&gt;"&amp;SUBSTITUTE(H236,CHAR(10)," ")&amp;IF(I236="","","&lt;br /&gt;"&amp;SUBSTITUTE(I236,CHAR(10)," "))&amp;"&lt;/span&gt;&lt;img class='groupLogo' src='resources/ui/"&amp;VLOOKUP(H236,List!K:L,2,FALSE)&amp;"' title='"&amp;SUBSTITUTE(H236,CHAR(10)," ")&amp;"' /&gt;")&amp;IF(I236="","","&lt;img class='groupLogo' src='resources/ui/"&amp;VLOOKUP(I236,List!K:L,2,FALSE)&amp;"' title='"&amp;SUBSTITUTE(I236,CHAR(10)," ")&amp;"' /&gt;")&amp;"&lt;/td&gt;&lt;td headers='score' id='"&amp;AP236&amp;"'&gt;"&amp;J236&amp;"&lt;/td&gt;&lt;td headers='HP'&gt;"&amp;K236&amp;"&lt;/td&gt;&lt;td headers='patk'&gt;"&amp;L236&amp;"&lt;/td&gt;&lt;td headers='matk'&gt;"&amp;M236&amp;"&lt;/td&gt;&lt;td headers='pdef'&gt;"&amp;O236&amp;"&lt;/td&gt;&lt;td headers='mdef'&gt;"&amp;P236&amp;"&lt;/td&gt;&lt;td headers='dex'&gt;"&amp;Q236&amp;"&lt;/td&gt;&lt;td headers='agi'&gt;"&amp;R236&amp;"&lt;/td&gt;&lt;td headers='luck'&gt;"&amp;S236&amp;"&lt;/td&gt;&lt;td headers='aType'&gt;"&amp;T236&amp;IF(V236="","","&lt;br /&gt;"&amp;V236)&amp; "&lt;/td&gt;&lt;td headers='a.bonus'&gt;"&amp;U236&amp;IF(W236="","","&lt;br /&gt;"&amp;W236)&amp;"&lt;/td&gt;&lt;td headers='special'&gt;"&amp;Y236&amp;IF(AA236="","","&lt;br /&gt;"&amp;AA236)&amp;"&lt;/td&gt;&lt;td headers='sp.bonus'&gt;"&amp;Z236&amp;IF(AB236="","","&lt;br /&gt;"&amp;AB236)&amp;"&lt;/td&gt;&lt;td headers='others'&gt;"&amp;AC236&amp;"&lt;/td&gt;&lt;td headers='sinA'&gt;"&amp;AD236&amp;"&lt;/td&gt;&lt;td headers='sinB'&gt;"&amp;AE236&amp;"&lt;/td&gt;&lt;td headers='sinC'&gt;"&amp;AF236&amp;"&lt;/td&gt;&lt;td headers='sinD'&gt;"&amp;AG236&amp;"&lt;/td&gt;&lt;td headers='sinE'&gt;"&amp;AH236&amp;"&lt;/td&gt;&lt;td headers='sinF'&gt;"&amp;AI236&amp;"&lt;/td&gt;&lt;td headers='sinG'&gt;"&amp;AJ236&amp;"&lt;/td&gt;&lt;/tr&gt;"</f>
        <v>&lt;tr class='mmt ev'&gt;&lt;td headers='icon'&gt;&lt;a href='https://www.alchemistcodedb.com/jp/card/ts-undokai-2018-01'&gt;&lt;img src='resources/TS_UNDOKAI_2018_01.png' title='一番眩しい笑顔' /&gt;&lt;/a&gt;&lt;/td&gt;&lt;td headers='name'&gt;一番眩しい笑顔&lt;/td&gt;&lt;td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src='resources/ui/IT_TB_BIRTH_SLO.png'title='スロウスシュタイン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id='m234'&gt;30&lt;/td&gt;&lt;td headers='HP'&gt;&lt;/td&gt;&lt;td headers='patk'&gt;&lt;/td&gt;&lt;td headers='matk'&gt;&lt;/td&gt;&lt;td headers='pdef'&gt;&lt;/td&gt;&lt;td headers='mdef'&gt;&lt;/td&gt;&lt;td headers='dex'&gt;60&lt;/td&gt;&lt;td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O236" s="30" t="str">
        <f t="shared" si="24"/>
        <v>document.getElementById('m234').innerHTML = (b0*0) + (s0*30+s2*30);</v>
      </c>
      <c r="AP236" s="34" t="str">
        <f t="shared" si="25"/>
        <v>m234</v>
      </c>
      <c r="AQ236" s="6" t="str">
        <f>IF(T236="","",VLOOKUP(T236,List!N$2:O$7,2,FALSE)&amp;"*"&amp;U236&amp;IF(V236="","","+"&amp;VLOOKUP(V236,List!N$2:O$7,2,FALSE)&amp;"*"&amp;W236&amp;"-"&amp;VLOOKUP(T236,List!N$2:O$7,2,FALSE)&amp;"*"&amp;VLOOKUP(V236,List!N$2:O$7,2,FALSE)&amp;"*"&amp;MIN(U236,W236)))&amp;IF(Y236="","",IF(T236="","","+")&amp;VLOOKUP(Y236,List!P$2:Q$14,2,FALSE)&amp;"*"&amp;Z236&amp;IF(AA236="","","+"&amp;VLOOKUP(AA236,List!P$2:Q$13,2,FALSE)))</f>
        <v/>
      </c>
    </row>
    <row r="237" spans="1:43" s="3" customFormat="1" ht="37.200000000000003" customHeight="1" x14ac:dyDescent="0.3">
      <c r="A237" s="8" t="s">
        <v>323</v>
      </c>
      <c r="C237" s="6" t="s">
        <v>324</v>
      </c>
      <c r="D237" s="3">
        <v>4</v>
      </c>
      <c r="F237" s="6"/>
      <c r="G237" s="14" t="s">
        <v>325</v>
      </c>
      <c r="H237" s="8"/>
      <c r="I237" s="8"/>
      <c r="J237" s="4">
        <f t="shared" si="21"/>
        <v>0</v>
      </c>
      <c r="K237" s="2"/>
      <c r="L237" s="2"/>
      <c r="M237" s="2"/>
      <c r="N237" s="2">
        <f t="shared" si="22"/>
        <v>0</v>
      </c>
      <c r="O237" s="2"/>
      <c r="P237" s="2"/>
      <c r="Q237" s="2"/>
      <c r="R237" s="2"/>
      <c r="S237" s="7"/>
      <c r="X237" s="3">
        <f t="shared" si="23"/>
        <v>0</v>
      </c>
      <c r="Z237" s="8"/>
      <c r="AB237" s="4"/>
      <c r="AC237" s="5"/>
      <c r="AK237" s="4">
        <f t="shared" si="26"/>
        <v>0</v>
      </c>
      <c r="AM237" s="22"/>
      <c r="AN237" s="30" t="str">
        <f>"&lt;tr class='mmt"&amp;IF(E237="活動"," ev",IF(E237="限定"," ltd",""))&amp;IF(H237=""," groupless'","'")&amp;"&gt;&lt;td headers='icon'&gt;&lt;a href='https://www.alchemistcodedb.com/jp/card/"&amp;SUBSTITUTE(SUBSTITUTE(LOWER(A237),"_","-"),".png","")&amp;"'&gt;&lt;img src='resources/"&amp;A237&amp;"' title='"&amp;C237&amp;"' /&gt;&lt;/a&gt;&lt;/td&gt;&lt;td headers='name'&gt;"&amp;C237&amp;"&lt;/td&gt;&lt;td headers='rank'&gt;"&amp;D237&amp;"&lt;/td&gt;&lt;td headers='remark'&gt;"&amp;IF(E237="活動","&lt;span class='event'&gt;活動&lt;/span&gt;",IF(E237="限定","&lt;span class='limited'&gt;限定&lt;/span&gt;",""))&amp;"&lt;/td&gt;&lt;td headers='origin'&gt;&lt;span class='originName'&gt;"&amp;SUBSTITUTE(G237,CHAR(10),"&lt;br /&gt;")&amp;"&lt;/span&gt;&lt;img class='originLogo' src='resources/ui/"&amp;VLOOKUP(G237,List!F:H,2,FALSE)&amp;"'title='"&amp;SUBSTITUTE(G237,CHAR(10)," ")&amp;"' /&gt;&lt;/td&gt;&lt;td headers='group'&gt;"&amp;IF(H237="","","&lt;span class='groupName'&gt;"&amp;SUBSTITUTE(H237,CHAR(10)," ")&amp;IF(I237="","","&lt;br /&gt;"&amp;SUBSTITUTE(I237,CHAR(10)," "))&amp;"&lt;/span&gt;&lt;img class='groupLogo' src='resources/ui/"&amp;VLOOKUP(H237,List!K:L,2,FALSE)&amp;"' title='"&amp;SUBSTITUTE(H237,CHAR(10)," ")&amp;"' /&gt;")&amp;IF(I237="","","&lt;img class='groupLogo' src='resources/ui/"&amp;VLOOKUP(I237,List!K:L,2,FALSE)&amp;"' title='"&amp;SUBSTITUTE(I237,CHAR(10)," ")&amp;"' /&gt;")&amp;"&lt;/td&gt;&lt;td headers='score' id='"&amp;AP237&amp;"'&gt;"&amp;J237&amp;"&lt;/td&gt;&lt;td headers='HP'&gt;"&amp;K237&amp;"&lt;/td&gt;&lt;td headers='patk'&gt;"&amp;L237&amp;"&lt;/td&gt;&lt;td headers='matk'&gt;"&amp;M237&amp;"&lt;/td&gt;&lt;td headers='pdef'&gt;"&amp;O237&amp;"&lt;/td&gt;&lt;td headers='mdef'&gt;"&amp;P237&amp;"&lt;/td&gt;&lt;td headers='dex'&gt;"&amp;Q237&amp;"&lt;/td&gt;&lt;td headers='agi'&gt;"&amp;R237&amp;"&lt;/td&gt;&lt;td headers='luck'&gt;"&amp;S237&amp;"&lt;/td&gt;&lt;td headers='aType'&gt;"&amp;T237&amp;IF(V237="","","&lt;br /&gt;"&amp;V237)&amp; "&lt;/td&gt;&lt;td headers='a.bonus'&gt;"&amp;U237&amp;IF(W237="","","&lt;br /&gt;"&amp;W237)&amp;"&lt;/td&gt;&lt;td headers='special'&gt;"&amp;Y237&amp;IF(AA237="","","&lt;br /&gt;"&amp;AA237)&amp;"&lt;/td&gt;&lt;td headers='sp.bonus'&gt;"&amp;Z237&amp;IF(AB237="","","&lt;br /&gt;"&amp;AB237)&amp;"&lt;/td&gt;&lt;td headers='others'&gt;"&amp;AC237&amp;"&lt;/td&gt;&lt;td headers='sinA'&gt;"&amp;AD237&amp;"&lt;/td&gt;&lt;td headers='sinB'&gt;"&amp;AE237&amp;"&lt;/td&gt;&lt;td headers='sinC'&gt;"&amp;AF237&amp;"&lt;/td&gt;&lt;td headers='sinD'&gt;"&amp;AG237&amp;"&lt;/td&gt;&lt;td headers='sinE'&gt;"&amp;AH237&amp;"&lt;/td&gt;&lt;td headers='sinF'&gt;"&amp;AI237&amp;"&lt;/td&gt;&lt;td headers='sinG'&gt;"&amp;AJ237&amp;"&lt;/td&gt;&lt;/tr&gt;"</f>
        <v>&lt;tr class='mmt groupless'&gt;&lt;td headers='icon'&gt;&lt;a href='https://www.alchemistcodedb.com/jp/card/ts-wada-fujica-01'&gt;&lt;img src='resources/TS_WADA_FUJICA_01.png' title='神童と呼ばれた友' /&gt;&lt;/a&gt;&lt;/td&gt;&lt;td headers='name'&gt;神童と呼ばれた友&lt;/td&gt;&lt;td headers='rank'&gt;4&lt;/td&gt;&lt;td headers='remark'&gt;&lt;/td&gt;&lt;td headers='origin'&gt;&lt;span class='originName'&gt;ワダツミ&lt;br /&gt;Wadatsumi&lt;/span&gt;&lt;img class='originLogo' src='resources/ui/IT_TB_BIRTH_WAD.png'title='ワダツミ Wadatsumi' /&gt;&lt;/td&gt;&lt;td headers='group'&gt;&lt;/td&gt;&lt;td headers='score' id='m235'&gt;0&lt;/td&gt;&lt;td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37" s="30" t="str">
        <f t="shared" si="24"/>
        <v>document.getElementById('m235').innerHTML = (b0*0);</v>
      </c>
      <c r="AP237" s="34" t="str">
        <f t="shared" si="25"/>
        <v>m235</v>
      </c>
      <c r="AQ237" s="6" t="str">
        <f>IF(T237="","",VLOOKUP(T237,List!N$2:O$7,2,FALSE)&amp;"*"&amp;U237&amp;IF(V237="","","+"&amp;VLOOKUP(V237,List!N$2:O$7,2,FALSE)&amp;"*"&amp;W237&amp;"-"&amp;VLOOKUP(T237,List!N$2:O$7,2,FALSE)&amp;"*"&amp;VLOOKUP(V237,List!N$2:O$7,2,FALSE)&amp;"*"&amp;MIN(U237,W237)))&amp;IF(Y237="","",IF(T237="","","+")&amp;VLOOKUP(Y237,List!P$2:Q$14,2,FALSE)&amp;"*"&amp;Z237&amp;IF(AA237="","","+"&amp;VLOOKUP(AA237,List!P$2:Q$13,2,FALSE)))</f>
        <v/>
      </c>
    </row>
    <row r="238" spans="1:43" s="3" customFormat="1" ht="37.200000000000003" customHeight="1" x14ac:dyDescent="0.3">
      <c r="A238" s="8" t="s">
        <v>326</v>
      </c>
      <c r="C238" s="6" t="s">
        <v>327</v>
      </c>
      <c r="D238" s="3">
        <v>5</v>
      </c>
      <c r="F238" s="6"/>
      <c r="G238" s="14" t="s">
        <v>325</v>
      </c>
      <c r="H238" s="8" t="s">
        <v>68</v>
      </c>
      <c r="I238" s="8"/>
      <c r="J238" s="4">
        <f t="shared" si="21"/>
        <v>60</v>
      </c>
      <c r="K238" s="2">
        <v>70</v>
      </c>
      <c r="L238" s="2"/>
      <c r="M238" s="2"/>
      <c r="N238" s="2">
        <f t="shared" si="22"/>
        <v>0</v>
      </c>
      <c r="O238" s="2"/>
      <c r="P238" s="2"/>
      <c r="Q238" s="2"/>
      <c r="R238" s="2"/>
      <c r="S238" s="7"/>
      <c r="T238" s="3" t="s">
        <v>14</v>
      </c>
      <c r="U238" s="3">
        <v>20</v>
      </c>
      <c r="X238" s="3">
        <f t="shared" si="23"/>
        <v>20</v>
      </c>
      <c r="Z238" s="8"/>
      <c r="AB238" s="4"/>
      <c r="AC238" s="5" t="s">
        <v>483</v>
      </c>
      <c r="AF238" s="3">
        <v>40</v>
      </c>
      <c r="AJ238" s="3">
        <v>20</v>
      </c>
      <c r="AK238" s="4">
        <f t="shared" si="26"/>
        <v>40</v>
      </c>
      <c r="AM238" s="22"/>
      <c r="AN238" s="30" t="str">
        <f>"&lt;tr class='mmt"&amp;IF(E238="活動"," ev",IF(E238="限定"," ltd",""))&amp;IF(H238=""," groupless'","'")&amp;"&gt;&lt;td headers='icon'&gt;&lt;a href='https://www.alchemistcodedb.com/jp/card/"&amp;SUBSTITUTE(SUBSTITUTE(LOWER(A238),"_","-"),".png","")&amp;"'&gt;&lt;img src='resources/"&amp;A238&amp;"' title='"&amp;C238&amp;"' /&gt;&lt;/a&gt;&lt;/td&gt;&lt;td headers='name'&gt;"&amp;C238&amp;"&lt;/td&gt;&lt;td headers='rank'&gt;"&amp;D238&amp;"&lt;/td&gt;&lt;td headers='remark'&gt;"&amp;IF(E238="活動","&lt;span class='event'&gt;活動&lt;/span&gt;",IF(E238="限定","&lt;span class='limited'&gt;限定&lt;/span&gt;",""))&amp;"&lt;/td&gt;&lt;td headers='origin'&gt;&lt;span class='originName'&gt;"&amp;SUBSTITUTE(G238,CHAR(10),"&lt;br /&gt;")&amp;"&lt;/span&gt;&lt;img class='originLogo' src='resources/ui/"&amp;VLOOKUP(G238,List!F:H,2,FALSE)&amp;"'title='"&amp;SUBSTITUTE(G238,CHAR(10)," ")&amp;"' /&gt;&lt;/td&gt;&lt;td headers='group'&gt;"&amp;IF(H238="","","&lt;span class='groupName'&gt;"&amp;SUBSTITUTE(H238,CHAR(10)," ")&amp;IF(I238="","","&lt;br /&gt;"&amp;SUBSTITUTE(I238,CHAR(10)," "))&amp;"&lt;/span&gt;&lt;img class='groupLogo' src='resources/ui/"&amp;VLOOKUP(H238,List!K:L,2,FALSE)&amp;"' title='"&amp;SUBSTITUTE(H238,CHAR(10)," ")&amp;"' /&gt;")&amp;IF(I238="","","&lt;img class='groupLogo' src='resources/ui/"&amp;VLOOKUP(I238,List!K:L,2,FALSE)&amp;"' title='"&amp;SUBSTITUTE(I238,CHAR(10)," ")&amp;"' /&gt;")&amp;"&lt;/td&gt;&lt;td headers='score' id='"&amp;AP238&amp;"'&gt;"&amp;J238&amp;"&lt;/td&gt;&lt;td headers='HP'&gt;"&amp;K238&amp;"&lt;/td&gt;&lt;td headers='patk'&gt;"&amp;L238&amp;"&lt;/td&gt;&lt;td headers='matk'&gt;"&amp;M238&amp;"&lt;/td&gt;&lt;td headers='pdef'&gt;"&amp;O238&amp;"&lt;/td&gt;&lt;td headers='mdef'&gt;"&amp;P238&amp;"&lt;/td&gt;&lt;td headers='dex'&gt;"&amp;Q238&amp;"&lt;/td&gt;&lt;td headers='agi'&gt;"&amp;R238&amp;"&lt;/td&gt;&lt;td headers='luck'&gt;"&amp;S238&amp;"&lt;/td&gt;&lt;td headers='aType'&gt;"&amp;T238&amp;IF(V238="","","&lt;br /&gt;"&amp;V238)&amp; "&lt;/td&gt;&lt;td headers='a.bonus'&gt;"&amp;U238&amp;IF(W238="","","&lt;br /&gt;"&amp;W238)&amp;"&lt;/td&gt;&lt;td headers='special'&gt;"&amp;Y238&amp;IF(AA238="","","&lt;br /&gt;"&amp;AA238)&amp;"&lt;/td&gt;&lt;td headers='sp.bonus'&gt;"&amp;Z238&amp;IF(AB238="","","&lt;br /&gt;"&amp;AB238)&amp;"&lt;/td&gt;&lt;td headers='others'&gt;"&amp;AC238&amp;"&lt;/td&gt;&lt;td headers='sinA'&gt;"&amp;AD238&amp;"&lt;/td&gt;&lt;td headers='sinB'&gt;"&amp;AE238&amp;"&lt;/td&gt;&lt;td headers='sinC'&gt;"&amp;AF238&amp;"&lt;/td&gt;&lt;td headers='sinD'&gt;"&amp;AG238&amp;"&lt;/td&gt;&lt;td headers='sinE'&gt;"&amp;AH238&amp;"&lt;/td&gt;&lt;td headers='sinF'&gt;"&amp;AI238&amp;"&lt;/td&gt;&lt;td headers='sinG'&gt;"&amp;AJ238&amp;"&lt;/td&gt;&lt;/tr&gt;"</f>
        <v>&lt;tr class='mmt'&gt;&lt;td headers='icon'&gt;&lt;a href='https://www.alchemistcodedb.com/jp/card/ts-wada-ikasa-01'&gt;&lt;img src='resources/TS_WADA_IKASA_01.png' title='未来は両の手の中に' /&gt;&lt;/a&gt;&lt;/td&gt;&lt;td headers='name'&gt;未来は両の手の中に&lt;/td&gt;&lt;td headers='rank'&gt;5&lt;/td&gt;&lt;td headers='remark'&gt;&lt;/td&gt;&lt;td headers='origin'&gt;&lt;span class='originName'&gt;ワダツミ&lt;br /&gt;Wadatsumi&lt;/span&gt;&lt;img class='originLogo' src='resources/ui/IT_TB_BIRTH_WAD.png'title='ワダツミ Wadatsumi' /&gt;&lt;/td&gt;&lt;td headers='group'&gt;&lt;span class='groupName'&gt;聖教騎士団&lt;/span&gt;&lt;img class='groupLogo' src='resources/ui/subgroup_seikyoukishi.png' title='聖教騎士団' /&gt;&lt;/td&gt;&lt;td headers='score' id='m236'&gt;60&lt;/td&gt;&lt;td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headers='sinC'&gt;40&lt;/td&gt;&lt;td headers='sinD'&gt;&lt;/td&gt;&lt;td headers='sinE'&gt;&lt;/td&gt;&lt;td headers='sinF'&gt;&lt;/td&gt;&lt;td headers='sinG'&gt;20&lt;/td&gt;&lt;/tr&gt;</v>
      </c>
      <c r="AO238" s="30" t="str">
        <f t="shared" si="24"/>
        <v>document.getElementById('m236').innerHTML = (b0*0) + (s0*40+s3*40+s7*20)+ (ex01*20);</v>
      </c>
      <c r="AP238" s="34" t="str">
        <f t="shared" si="25"/>
        <v>m236</v>
      </c>
      <c r="AQ238" s="6" t="str">
        <f>IF(T238="","",VLOOKUP(T238,List!N$2:O$7,2,FALSE)&amp;"*"&amp;U238&amp;IF(V238="","","+"&amp;VLOOKUP(V238,List!N$2:O$7,2,FALSE)&amp;"*"&amp;W238&amp;"-"&amp;VLOOKUP(T238,List!N$2:O$7,2,FALSE)&amp;"*"&amp;VLOOKUP(V238,List!N$2:O$7,2,FALSE)&amp;"*"&amp;MIN(U238,W238)))&amp;IF(Y238="","",IF(T238="","","+")&amp;VLOOKUP(Y238,List!P$2:Q$14,2,FALSE)&amp;"*"&amp;Z238&amp;IF(AA238="","","+"&amp;VLOOKUP(AA238,List!P$2:Q$13,2,FALSE)))</f>
        <v>ex01*20</v>
      </c>
    </row>
    <row r="239" spans="1:43" s="3" customFormat="1" ht="37.200000000000003" customHeight="1" x14ac:dyDescent="0.3">
      <c r="A239" s="8" t="s">
        <v>328</v>
      </c>
      <c r="C239" s="6" t="s">
        <v>329</v>
      </c>
      <c r="D239" s="3">
        <v>5</v>
      </c>
      <c r="E239" s="3" t="s">
        <v>39</v>
      </c>
      <c r="F239" s="6" t="s">
        <v>848</v>
      </c>
      <c r="G239" s="14" t="s">
        <v>325</v>
      </c>
      <c r="H239" s="8"/>
      <c r="I239" s="8"/>
      <c r="J239" s="4">
        <f t="shared" si="21"/>
        <v>0</v>
      </c>
      <c r="K239" s="2"/>
      <c r="L239" s="2"/>
      <c r="M239" s="2"/>
      <c r="N239" s="2">
        <f t="shared" si="22"/>
        <v>0</v>
      </c>
      <c r="O239" s="2"/>
      <c r="P239" s="2"/>
      <c r="Q239" s="2"/>
      <c r="R239" s="2"/>
      <c r="S239" s="7"/>
      <c r="X239" s="3">
        <f t="shared" si="23"/>
        <v>0</v>
      </c>
      <c r="Z239" s="8"/>
      <c r="AB239" s="4"/>
      <c r="AC239" s="5"/>
      <c r="AK239" s="4">
        <f t="shared" si="26"/>
        <v>0</v>
      </c>
      <c r="AM239" s="22"/>
      <c r="AN239" s="30" t="str">
        <f>"&lt;tr class='mmt"&amp;IF(E239="活動"," ev",IF(E239="限定"," ltd",""))&amp;IF(H239=""," groupless'","'")&amp;"&gt;&lt;td headers='icon'&gt;&lt;a href='https://www.alchemistcodedb.com/jp/card/"&amp;SUBSTITUTE(SUBSTITUTE(LOWER(A239),"_","-"),".png","")&amp;"'&gt;&lt;img src='resources/"&amp;A239&amp;"' title='"&amp;C239&amp;"' /&gt;&lt;/a&gt;&lt;/td&gt;&lt;td headers='name'&gt;"&amp;C239&amp;"&lt;/td&gt;&lt;td headers='rank'&gt;"&amp;D239&amp;"&lt;/td&gt;&lt;td headers='remark'&gt;"&amp;IF(E239="活動","&lt;span class='event'&gt;活動&lt;/span&gt;",IF(E239="限定","&lt;span class='limited'&gt;限定&lt;/span&gt;",""))&amp;"&lt;/td&gt;&lt;td headers='origin'&gt;&lt;span class='originName'&gt;"&amp;SUBSTITUTE(G239,CHAR(10),"&lt;br /&gt;")&amp;"&lt;/span&gt;&lt;img class='originLogo' src='resources/ui/"&amp;VLOOKUP(G239,List!F:H,2,FALSE)&amp;"'title='"&amp;SUBSTITUTE(G239,CHAR(10)," ")&amp;"' /&gt;&lt;/td&gt;&lt;td headers='group'&gt;"&amp;IF(H239="","","&lt;span class='groupName'&gt;"&amp;SUBSTITUTE(H239,CHAR(10)," ")&amp;IF(I239="","","&lt;br /&gt;"&amp;SUBSTITUTE(I239,CHAR(10)," "))&amp;"&lt;/span&gt;&lt;img class='groupLogo' src='resources/ui/"&amp;VLOOKUP(H239,List!K:L,2,FALSE)&amp;"' title='"&amp;SUBSTITUTE(H239,CHAR(10)," ")&amp;"' /&gt;")&amp;IF(I239="","","&lt;img class='groupLogo' src='resources/ui/"&amp;VLOOKUP(I239,List!K:L,2,FALSE)&amp;"' title='"&amp;SUBSTITUTE(I239,CHAR(10)," ")&amp;"' /&gt;")&amp;"&lt;/td&gt;&lt;td headers='score' id='"&amp;AP239&amp;"'&gt;"&amp;J239&amp;"&lt;/td&gt;&lt;td headers='HP'&gt;"&amp;K239&amp;"&lt;/td&gt;&lt;td headers='patk'&gt;"&amp;L239&amp;"&lt;/td&gt;&lt;td headers='matk'&gt;"&amp;M239&amp;"&lt;/td&gt;&lt;td headers='pdef'&gt;"&amp;O239&amp;"&lt;/td&gt;&lt;td headers='mdef'&gt;"&amp;P239&amp;"&lt;/td&gt;&lt;td headers='dex'&gt;"&amp;Q239&amp;"&lt;/td&gt;&lt;td headers='agi'&gt;"&amp;R239&amp;"&lt;/td&gt;&lt;td headers='luck'&gt;"&amp;S239&amp;"&lt;/td&gt;&lt;td headers='aType'&gt;"&amp;T239&amp;IF(V239="","","&lt;br /&gt;"&amp;V239)&amp; "&lt;/td&gt;&lt;td headers='a.bonus'&gt;"&amp;U239&amp;IF(W239="","","&lt;br /&gt;"&amp;W239)&amp;"&lt;/td&gt;&lt;td headers='special'&gt;"&amp;Y239&amp;IF(AA239="","","&lt;br /&gt;"&amp;AA239)&amp;"&lt;/td&gt;&lt;td headers='sp.bonus'&gt;"&amp;Z239&amp;IF(AB239="","","&lt;br /&gt;"&amp;AB239)&amp;"&lt;/td&gt;&lt;td headers='others'&gt;"&amp;AC239&amp;"&lt;/td&gt;&lt;td headers='sinA'&gt;"&amp;AD239&amp;"&lt;/td&gt;&lt;td headers='sinB'&gt;"&amp;AE239&amp;"&lt;/td&gt;&lt;td headers='sinC'&gt;"&amp;AF239&amp;"&lt;/td&gt;&lt;td headers='sinD'&gt;"&amp;AG239&amp;"&lt;/td&gt;&lt;td headers='sinE'&gt;"&amp;AH239&amp;"&lt;/td&gt;&lt;td headers='sinF'&gt;"&amp;AI239&amp;"&lt;/td&gt;&lt;td headers='sinG'&gt;"&amp;AJ239&amp;"&lt;/td&gt;&lt;/tr&gt;"</f>
        <v>&lt;tr class='mmt ltd groupless'&gt;&lt;td headers='icon'&gt;&lt;a href='https://www.alchemistcodedb.com/jp/card/ts-wada-itsuki-01'&gt;&lt;img src='resources/TS_WADA_ITSUKI_01.png' title='甘くない、それも個性' /&gt;&lt;/a&gt;&lt;/td&gt;&lt;td headers='name'&gt;甘くない、それも個性&lt;/td&gt;&lt;td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src='resources/ui/IT_TB_BIRTH_WAD.png'title='ワダツミ Wadatsumi' /&gt;&lt;/td&gt;&lt;td headers='group'&gt;&lt;/td&gt;&lt;td headers='score' id='m237'&gt;0&lt;/td&gt;&lt;td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39" s="30" t="str">
        <f t="shared" si="24"/>
        <v>document.getElementById('m237').innerHTML = (b0*0);</v>
      </c>
      <c r="AP239" s="34" t="str">
        <f t="shared" si="25"/>
        <v>m237</v>
      </c>
      <c r="AQ239" s="6" t="str">
        <f>IF(T239="","",VLOOKUP(T239,List!N$2:O$7,2,FALSE)&amp;"*"&amp;U239&amp;IF(V239="","","+"&amp;VLOOKUP(V239,List!N$2:O$7,2,FALSE)&amp;"*"&amp;W239&amp;"-"&amp;VLOOKUP(T239,List!N$2:O$7,2,FALSE)&amp;"*"&amp;VLOOKUP(V239,List!N$2:O$7,2,FALSE)&amp;"*"&amp;MIN(U239,W239)))&amp;IF(Y239="","",IF(T239="","","+")&amp;VLOOKUP(Y239,List!P$2:Q$14,2,FALSE)&amp;"*"&amp;Z239&amp;IF(AA239="","","+"&amp;VLOOKUP(AA239,List!P$2:Q$13,2,FALSE)))</f>
        <v/>
      </c>
    </row>
    <row r="240" spans="1:43" s="3" customFormat="1" ht="37.200000000000003" customHeight="1" x14ac:dyDescent="0.3">
      <c r="A240" s="8" t="s">
        <v>330</v>
      </c>
      <c r="C240" s="6" t="s">
        <v>331</v>
      </c>
      <c r="D240" s="3">
        <v>5</v>
      </c>
      <c r="F240" s="6"/>
      <c r="G240" s="14" t="s">
        <v>325</v>
      </c>
      <c r="H240" s="8"/>
      <c r="I240" s="8"/>
      <c r="J240" s="4">
        <f t="shared" si="21"/>
        <v>0</v>
      </c>
      <c r="K240" s="2"/>
      <c r="L240" s="2"/>
      <c r="M240" s="2"/>
      <c r="N240" s="2">
        <f t="shared" si="22"/>
        <v>0</v>
      </c>
      <c r="O240" s="2"/>
      <c r="P240" s="2"/>
      <c r="Q240" s="2"/>
      <c r="R240" s="2"/>
      <c r="S240" s="7"/>
      <c r="X240" s="3">
        <f t="shared" si="23"/>
        <v>0</v>
      </c>
      <c r="Z240" s="8"/>
      <c r="AB240" s="4"/>
      <c r="AC240" s="5"/>
      <c r="AK240" s="4">
        <f t="shared" si="26"/>
        <v>0</v>
      </c>
      <c r="AM240" s="22"/>
      <c r="AN240" s="30" t="str">
        <f>"&lt;tr class='mmt"&amp;IF(E240="活動"," ev",IF(E240="限定"," ltd",""))&amp;IF(H240=""," groupless'","'")&amp;"&gt;&lt;td headers='icon'&gt;&lt;a href='https://www.alchemistcodedb.com/jp/card/"&amp;SUBSTITUTE(SUBSTITUTE(LOWER(A240),"_","-"),".png","")&amp;"'&gt;&lt;img src='resources/"&amp;A240&amp;"' title='"&amp;C240&amp;"' /&gt;&lt;/a&gt;&lt;/td&gt;&lt;td headers='name'&gt;"&amp;C240&amp;"&lt;/td&gt;&lt;td headers='rank'&gt;"&amp;D240&amp;"&lt;/td&gt;&lt;td headers='remark'&gt;"&amp;IF(E240="活動","&lt;span class='event'&gt;活動&lt;/span&gt;",IF(E240="限定","&lt;span class='limited'&gt;限定&lt;/span&gt;",""))&amp;"&lt;/td&gt;&lt;td headers='origin'&gt;&lt;span class='originName'&gt;"&amp;SUBSTITUTE(G240,CHAR(10),"&lt;br /&gt;")&amp;"&lt;/span&gt;&lt;img class='originLogo' src='resources/ui/"&amp;VLOOKUP(G240,List!F:H,2,FALSE)&amp;"'title='"&amp;SUBSTITUTE(G240,CHAR(10)," ")&amp;"' /&gt;&lt;/td&gt;&lt;td headers='group'&gt;"&amp;IF(H240="","","&lt;span class='groupName'&gt;"&amp;SUBSTITUTE(H240,CHAR(10)," ")&amp;IF(I240="","","&lt;br /&gt;"&amp;SUBSTITUTE(I240,CHAR(10)," "))&amp;"&lt;/span&gt;&lt;img class='groupLogo' src='resources/ui/"&amp;VLOOKUP(H240,List!K:L,2,FALSE)&amp;"' title='"&amp;SUBSTITUTE(H240,CHAR(10)," ")&amp;"' /&gt;")&amp;IF(I240="","","&lt;img class='groupLogo' src='resources/ui/"&amp;VLOOKUP(I240,List!K:L,2,FALSE)&amp;"' title='"&amp;SUBSTITUTE(I240,CHAR(10)," ")&amp;"' /&gt;")&amp;"&lt;/td&gt;&lt;td headers='score' id='"&amp;AP240&amp;"'&gt;"&amp;J240&amp;"&lt;/td&gt;&lt;td headers='HP'&gt;"&amp;K240&amp;"&lt;/td&gt;&lt;td headers='patk'&gt;"&amp;L240&amp;"&lt;/td&gt;&lt;td headers='matk'&gt;"&amp;M240&amp;"&lt;/td&gt;&lt;td headers='pdef'&gt;"&amp;O240&amp;"&lt;/td&gt;&lt;td headers='mdef'&gt;"&amp;P240&amp;"&lt;/td&gt;&lt;td headers='dex'&gt;"&amp;Q240&amp;"&lt;/td&gt;&lt;td headers='agi'&gt;"&amp;R240&amp;"&lt;/td&gt;&lt;td headers='luck'&gt;"&amp;S240&amp;"&lt;/td&gt;&lt;td headers='aType'&gt;"&amp;T240&amp;IF(V240="","","&lt;br /&gt;"&amp;V240)&amp; "&lt;/td&gt;&lt;td headers='a.bonus'&gt;"&amp;U240&amp;IF(W240="","","&lt;br /&gt;"&amp;W240)&amp;"&lt;/td&gt;&lt;td headers='special'&gt;"&amp;Y240&amp;IF(AA240="","","&lt;br /&gt;"&amp;AA240)&amp;"&lt;/td&gt;&lt;td headers='sp.bonus'&gt;"&amp;Z240&amp;IF(AB240="","","&lt;br /&gt;"&amp;AB240)&amp;"&lt;/td&gt;&lt;td headers='others'&gt;"&amp;AC240&amp;"&lt;/td&gt;&lt;td headers='sinA'&gt;"&amp;AD240&amp;"&lt;/td&gt;&lt;td headers='sinB'&gt;"&amp;AE240&amp;"&lt;/td&gt;&lt;td headers='sinC'&gt;"&amp;AF240&amp;"&lt;/td&gt;&lt;td headers='sinD'&gt;"&amp;AG240&amp;"&lt;/td&gt;&lt;td headers='sinE'&gt;"&amp;AH240&amp;"&lt;/td&gt;&lt;td headers='sinF'&gt;"&amp;AI240&amp;"&lt;/td&gt;&lt;td headers='sinG'&gt;"&amp;AJ240&amp;"&lt;/td&gt;&lt;/tr&gt;"</f>
        <v>&lt;tr class='mmt groupless'&gt;&lt;td headers='icon'&gt;&lt;a href='https://www.alchemistcodedb.com/jp/card/ts-wada-izayoi-01'&gt;&lt;img src='resources/TS_WADA_IZAYOI_01.png' title='空駆ける夜狐' /&gt;&lt;/a&gt;&lt;/td&gt;&lt;td headers='name'&gt;空駆ける夜狐&lt;/td&gt;&lt;td headers='rank'&gt;5&lt;/td&gt;&lt;td headers='remark'&gt;&lt;/td&gt;&lt;td headers='origin'&gt;&lt;span class='originName'&gt;ワダツミ&lt;br /&gt;Wadatsumi&lt;/span&gt;&lt;img class='originLogo' src='resources/ui/IT_TB_BIRTH_WAD.png'title='ワダツミ Wadatsumi' /&gt;&lt;/td&gt;&lt;td headers='group'&gt;&lt;/td&gt;&lt;td headers='score' id='m238'&gt;0&lt;/td&gt;&lt;td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40" s="30" t="str">
        <f t="shared" si="24"/>
        <v>document.getElementById('m238').innerHTML = (b0*0);</v>
      </c>
      <c r="AP240" s="34" t="str">
        <f t="shared" si="25"/>
        <v>m238</v>
      </c>
      <c r="AQ240" s="6" t="str">
        <f>IF(T240="","",VLOOKUP(T240,List!N$2:O$7,2,FALSE)&amp;"*"&amp;U240&amp;IF(V240="","","+"&amp;VLOOKUP(V240,List!N$2:O$7,2,FALSE)&amp;"*"&amp;W240&amp;"-"&amp;VLOOKUP(T240,List!N$2:O$7,2,FALSE)&amp;"*"&amp;VLOOKUP(V240,List!N$2:O$7,2,FALSE)&amp;"*"&amp;MIN(U240,W240)))&amp;IF(Y240="","",IF(T240="","","+")&amp;VLOOKUP(Y240,List!P$2:Q$14,2,FALSE)&amp;"*"&amp;Z240&amp;IF(AA240="","","+"&amp;VLOOKUP(AA240,List!P$2:Q$13,2,FALSE)))</f>
        <v/>
      </c>
    </row>
    <row r="241" spans="1:43" s="3" customFormat="1" ht="37.200000000000003" customHeight="1" x14ac:dyDescent="0.3">
      <c r="A241" s="8" t="s">
        <v>332</v>
      </c>
      <c r="C241" s="6" t="s">
        <v>333</v>
      </c>
      <c r="D241" s="3">
        <v>5</v>
      </c>
      <c r="E241" s="3" t="s">
        <v>39</v>
      </c>
      <c r="F241" s="6"/>
      <c r="G241" s="14" t="s">
        <v>325</v>
      </c>
      <c r="H241" s="8" t="s">
        <v>68</v>
      </c>
      <c r="I241" s="8"/>
      <c r="J241" s="4">
        <f t="shared" si="21"/>
        <v>20</v>
      </c>
      <c r="K241" s="2">
        <v>50</v>
      </c>
      <c r="L241" s="2"/>
      <c r="M241" s="2"/>
      <c r="N241" s="2">
        <f t="shared" si="22"/>
        <v>0</v>
      </c>
      <c r="O241" s="2"/>
      <c r="P241" s="2">
        <v>20</v>
      </c>
      <c r="Q241" s="2"/>
      <c r="R241" s="2"/>
      <c r="S241" s="7"/>
      <c r="X241" s="3">
        <f t="shared" si="23"/>
        <v>0</v>
      </c>
      <c r="Z241" s="8"/>
      <c r="AB241" s="4"/>
      <c r="AC241" s="5" t="s">
        <v>482</v>
      </c>
      <c r="AD241" s="3">
        <v>20</v>
      </c>
      <c r="AH241" s="3">
        <v>20</v>
      </c>
      <c r="AI241" s="3">
        <v>20</v>
      </c>
      <c r="AK241" s="4">
        <f t="shared" si="26"/>
        <v>20</v>
      </c>
      <c r="AM241" s="22"/>
      <c r="AN241" s="30" t="str">
        <f>"&lt;tr class='mmt"&amp;IF(E241="活動"," ev",IF(E241="限定"," ltd",""))&amp;IF(H241=""," groupless'","'")&amp;"&gt;&lt;td headers='icon'&gt;&lt;a href='https://www.alchemistcodedb.com/jp/card/"&amp;SUBSTITUTE(SUBSTITUTE(LOWER(A241),"_","-"),".png","")&amp;"'&gt;&lt;img src='resources/"&amp;A241&amp;"' title='"&amp;C241&amp;"' /&gt;&lt;/a&gt;&lt;/td&gt;&lt;td headers='name'&gt;"&amp;C241&amp;"&lt;/td&gt;&lt;td headers='rank'&gt;"&amp;D241&amp;"&lt;/td&gt;&lt;td headers='remark'&gt;"&amp;IF(E241="活動","&lt;span class='event'&gt;活動&lt;/span&gt;",IF(E241="限定","&lt;span class='limited'&gt;限定&lt;/span&gt;",""))&amp;"&lt;/td&gt;&lt;td headers='origin'&gt;&lt;span class='originName'&gt;"&amp;SUBSTITUTE(G241,CHAR(10),"&lt;br /&gt;")&amp;"&lt;/span&gt;&lt;img class='originLogo' src='resources/ui/"&amp;VLOOKUP(G241,List!F:H,2,FALSE)&amp;"'title='"&amp;SUBSTITUTE(G241,CHAR(10)," ")&amp;"' /&gt;&lt;/td&gt;&lt;td headers='group'&gt;"&amp;IF(H241="","","&lt;span class='groupName'&gt;"&amp;SUBSTITUTE(H241,CHAR(10)," ")&amp;IF(I241="","","&lt;br /&gt;"&amp;SUBSTITUTE(I241,CHAR(10)," "))&amp;"&lt;/span&gt;&lt;img class='groupLogo' src='resources/ui/"&amp;VLOOKUP(H241,List!K:L,2,FALSE)&amp;"' title='"&amp;SUBSTITUTE(H241,CHAR(10)," ")&amp;"' /&gt;")&amp;IF(I241="","","&lt;img class='groupLogo' src='resources/ui/"&amp;VLOOKUP(I241,List!K:L,2,FALSE)&amp;"' title='"&amp;SUBSTITUTE(I241,CHAR(10)," ")&amp;"' /&gt;")&amp;"&lt;/td&gt;&lt;td headers='score' id='"&amp;AP241&amp;"'&gt;"&amp;J241&amp;"&lt;/td&gt;&lt;td headers='HP'&gt;"&amp;K241&amp;"&lt;/td&gt;&lt;td headers='patk'&gt;"&amp;L241&amp;"&lt;/td&gt;&lt;td headers='matk'&gt;"&amp;M241&amp;"&lt;/td&gt;&lt;td headers='pdef'&gt;"&amp;O241&amp;"&lt;/td&gt;&lt;td headers='mdef'&gt;"&amp;P241&amp;"&lt;/td&gt;&lt;td headers='dex'&gt;"&amp;Q241&amp;"&lt;/td&gt;&lt;td headers='agi'&gt;"&amp;R241&amp;"&lt;/td&gt;&lt;td headers='luck'&gt;"&amp;S241&amp;"&lt;/td&gt;&lt;td headers='aType'&gt;"&amp;T241&amp;IF(V241="","","&lt;br /&gt;"&amp;V241)&amp; "&lt;/td&gt;&lt;td headers='a.bonus'&gt;"&amp;U241&amp;IF(W241="","","&lt;br /&gt;"&amp;W241)&amp;"&lt;/td&gt;&lt;td headers='special'&gt;"&amp;Y241&amp;IF(AA241="","","&lt;br /&gt;"&amp;AA241)&amp;"&lt;/td&gt;&lt;td headers='sp.bonus'&gt;"&amp;Z241&amp;IF(AB241="","","&lt;br /&gt;"&amp;AB241)&amp;"&lt;/td&gt;&lt;td headers='others'&gt;"&amp;AC241&amp;"&lt;/td&gt;&lt;td headers='sinA'&gt;"&amp;AD241&amp;"&lt;/td&gt;&lt;td headers='sinB'&gt;"&amp;AE241&amp;"&lt;/td&gt;&lt;td headers='sinC'&gt;"&amp;AF241&amp;"&lt;/td&gt;&lt;td headers='sinD'&gt;"&amp;AG241&amp;"&lt;/td&gt;&lt;td headers='sinE'&gt;"&amp;AH241&amp;"&lt;/td&gt;&lt;td headers='sinF'&gt;"&amp;AI241&amp;"&lt;/td&gt;&lt;td headers='sinG'&gt;"&amp;AJ241&amp;"&lt;/td&gt;&lt;/tr&gt;"</f>
        <v>&lt;tr class='mmt ltd'&gt;&lt;td headers='icon'&gt;&lt;a href='https://www.alchemistcodedb.com/jp/card/ts-wada-kagura-01'&gt;&lt;img src='resources/TS_WADA_KAGURA_01.png' title='雪解け。故郷にて' /&gt;&lt;/a&gt;&lt;/td&gt;&lt;td headers='name'&gt;雪解け。故郷にて&lt;/td&gt;&lt;td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src='resources/ui/IT_TB_BIRTH_WAD.png'title='ワダツミ Wadatsumi' /&gt;&lt;/td&gt;&lt;td headers='group'&gt;&lt;span class='groupName'&gt;聖教騎士団&lt;/span&gt;&lt;img class='groupLogo' src='resources/ui/subgroup_seikyoukishi.png' title='聖教騎士団' /&gt;&lt;/td&gt;&lt;td headers='score' id='m239'&gt;20&lt;/td&gt;&lt;td headers='HP'&gt;50&lt;/td&gt;&lt;td headers='patk'&gt;&lt;/td&gt;&lt;td headers='matk'&gt;&lt;/td&gt;&lt;td headers='pdef'&gt;&lt;/td&gt;&lt;td headers='mdef'&gt;20&lt;/td&gt;&lt;td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headers='others'&gt;単体耐性+30&lt;/td&gt;&lt;td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O241" s="30" t="str">
        <f t="shared" si="24"/>
        <v>document.getElementById('m239').innerHTML = (b0*0) + (s0*20+s1*20+s5*20+s6*20);</v>
      </c>
      <c r="AP241" s="34" t="str">
        <f t="shared" si="25"/>
        <v>m239</v>
      </c>
      <c r="AQ241" s="6" t="str">
        <f>IF(T241="","",VLOOKUP(T241,List!N$2:O$7,2,FALSE)&amp;"*"&amp;U241&amp;IF(V241="","","+"&amp;VLOOKUP(V241,List!N$2:O$7,2,FALSE)&amp;"*"&amp;W241&amp;"-"&amp;VLOOKUP(T241,List!N$2:O$7,2,FALSE)&amp;"*"&amp;VLOOKUP(V241,List!N$2:O$7,2,FALSE)&amp;"*"&amp;MIN(U241,W241)))&amp;IF(Y241="","",IF(T241="","","+")&amp;VLOOKUP(Y241,List!P$2:Q$14,2,FALSE)&amp;"*"&amp;Z241&amp;IF(AA241="","","+"&amp;VLOOKUP(AA241,List!P$2:Q$13,2,FALSE)))</f>
        <v/>
      </c>
    </row>
    <row r="242" spans="1:43" s="3" customFormat="1" ht="37.200000000000003" customHeight="1" x14ac:dyDescent="0.3">
      <c r="A242" s="8" t="s">
        <v>698</v>
      </c>
      <c r="C242" s="6" t="s">
        <v>699</v>
      </c>
      <c r="D242" s="3">
        <v>5</v>
      </c>
      <c r="E242" s="3" t="s">
        <v>39</v>
      </c>
      <c r="F242" s="6"/>
      <c r="G242" s="14" t="s">
        <v>325</v>
      </c>
      <c r="H242" s="8" t="s">
        <v>68</v>
      </c>
      <c r="I242" s="8"/>
      <c r="J242" s="4">
        <f t="shared" si="21"/>
        <v>90</v>
      </c>
      <c r="K242" s="2">
        <v>20</v>
      </c>
      <c r="L242" s="2"/>
      <c r="M242" s="2">
        <v>60</v>
      </c>
      <c r="N242" s="2">
        <f t="shared" si="22"/>
        <v>60</v>
      </c>
      <c r="O242" s="2"/>
      <c r="P242" s="2"/>
      <c r="Q242" s="2"/>
      <c r="R242" s="2"/>
      <c r="S242" s="7"/>
      <c r="X242" s="3">
        <f t="shared" si="23"/>
        <v>0</v>
      </c>
      <c r="Z242" s="8"/>
      <c r="AB242" s="4"/>
      <c r="AC242" s="5" t="s">
        <v>701</v>
      </c>
      <c r="AH242" s="3">
        <v>30</v>
      </c>
      <c r="AI242" s="3">
        <v>30</v>
      </c>
      <c r="AK242" s="4">
        <f t="shared" si="26"/>
        <v>30</v>
      </c>
      <c r="AM242" s="22"/>
      <c r="AN242" s="30" t="str">
        <f>"&lt;tr class='mmt"&amp;IF(E242="活動"," ev",IF(E242="限定"," ltd",""))&amp;IF(H242=""," groupless'","'")&amp;"&gt;&lt;td headers='icon'&gt;&lt;a href='https://www.alchemistcodedb.com/jp/card/"&amp;SUBSTITUTE(SUBSTITUTE(LOWER(A242),"_","-"),".png","")&amp;"'&gt;&lt;img src='resources/"&amp;A242&amp;"' title='"&amp;C242&amp;"' /&gt;&lt;/a&gt;&lt;/td&gt;&lt;td headers='name'&gt;"&amp;C242&amp;"&lt;/td&gt;&lt;td headers='rank'&gt;"&amp;D242&amp;"&lt;/td&gt;&lt;td headers='remark'&gt;"&amp;IF(E242="活動","&lt;span class='event'&gt;活動&lt;/span&gt;",IF(E242="限定","&lt;span class='limited'&gt;限定&lt;/span&gt;",""))&amp;"&lt;/td&gt;&lt;td headers='origin'&gt;&lt;span class='originName'&gt;"&amp;SUBSTITUTE(G242,CHAR(10),"&lt;br /&gt;")&amp;"&lt;/span&gt;&lt;img class='originLogo' src='resources/ui/"&amp;VLOOKUP(G242,List!F:H,2,FALSE)&amp;"'title='"&amp;SUBSTITUTE(G242,CHAR(10)," ")&amp;"' /&gt;&lt;/td&gt;&lt;td headers='group'&gt;"&amp;IF(H242="","","&lt;span class='groupName'&gt;"&amp;SUBSTITUTE(H242,CHAR(10)," ")&amp;IF(I242="","","&lt;br /&gt;"&amp;SUBSTITUTE(I242,CHAR(10)," "))&amp;"&lt;/span&gt;&lt;img class='groupLogo' src='resources/ui/"&amp;VLOOKUP(H242,List!K:L,2,FALSE)&amp;"' title='"&amp;SUBSTITUTE(H242,CHAR(10)," ")&amp;"' /&gt;")&amp;IF(I242="","","&lt;img class='groupLogo' src='resources/ui/"&amp;VLOOKUP(I242,List!K:L,2,FALSE)&amp;"' title='"&amp;SUBSTITUTE(I242,CHAR(10)," ")&amp;"' /&gt;")&amp;"&lt;/td&gt;&lt;td headers='score' id='"&amp;AP242&amp;"'&gt;"&amp;J242&amp;"&lt;/td&gt;&lt;td headers='HP'&gt;"&amp;K242&amp;"&lt;/td&gt;&lt;td headers='patk'&gt;"&amp;L242&amp;"&lt;/td&gt;&lt;td headers='matk'&gt;"&amp;M242&amp;"&lt;/td&gt;&lt;td headers='pdef'&gt;"&amp;O242&amp;"&lt;/td&gt;&lt;td headers='mdef'&gt;"&amp;P242&amp;"&lt;/td&gt;&lt;td headers='dex'&gt;"&amp;Q242&amp;"&lt;/td&gt;&lt;td headers='agi'&gt;"&amp;R242&amp;"&lt;/td&gt;&lt;td headers='luck'&gt;"&amp;S242&amp;"&lt;/td&gt;&lt;td headers='aType'&gt;"&amp;T242&amp;IF(V242="","","&lt;br /&gt;"&amp;V242)&amp; "&lt;/td&gt;&lt;td headers='a.bonus'&gt;"&amp;U242&amp;IF(W242="","","&lt;br /&gt;"&amp;W242)&amp;"&lt;/td&gt;&lt;td headers='special'&gt;"&amp;Y242&amp;IF(AA242="","","&lt;br /&gt;"&amp;AA242)&amp;"&lt;/td&gt;&lt;td headers='sp.bonus'&gt;"&amp;Z242&amp;IF(AB242="","","&lt;br /&gt;"&amp;AB242)&amp;"&lt;/td&gt;&lt;td headers='others'&gt;"&amp;AC242&amp;"&lt;/td&gt;&lt;td headers='sinA'&gt;"&amp;AD242&amp;"&lt;/td&gt;&lt;td headers='sinB'&gt;"&amp;AE242&amp;"&lt;/td&gt;&lt;td headers='sinC'&gt;"&amp;AF242&amp;"&lt;/td&gt;&lt;td headers='sinD'&gt;"&amp;AG242&amp;"&lt;/td&gt;&lt;td headers='sinE'&gt;"&amp;AH242&amp;"&lt;/td&gt;&lt;td headers='sinF'&gt;"&amp;AI242&amp;"&lt;/td&gt;&lt;td headers='sinG'&gt;"&amp;AJ242&amp;"&lt;/td&gt;&lt;/tr&gt;"</f>
        <v>&lt;tr class='mmt ltd'&gt;&lt;td headers='icon'&gt;&lt;a href='https://www.alchemistcodedb.com/jp/card/ts-wada-kagura-02'&gt;&lt;img src='resources/TS_WADA_KAGURA_02.png' title='天駆ける鳳凰' /&gt;&lt;/a&gt;&lt;/td&gt;&lt;td headers='name'&gt;天駆ける鳳凰&lt;/td&gt;&lt;td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src='resources/ui/IT_TB_BIRTH_WAD.png'title='ワダツミ Wadatsumi' /&gt;&lt;/td&gt;&lt;td headers='group'&gt;&lt;span class='groupName'&gt;聖教騎士団&lt;/span&gt;&lt;img class='groupLogo' src='resources/ui/subgroup_seikyoukishi.png' title='聖教騎士団' /&gt;&lt;/td&gt;&lt;td headers='score' id='m240'&gt;90&lt;/td&gt;&lt;td headers='HP'&gt;20&lt;/td&gt;&lt;td headers='patk'&gt;&lt;/td&gt;&lt;td headers='matk'&gt;60&lt;/td&gt;&lt;td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headers='others'&gt;風属性耐性+20&lt;/td&gt;&lt;td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O242" s="30" t="str">
        <f t="shared" si="24"/>
        <v>document.getElementById('m240').innerHTML = (b0*60) + (s0*30+s5*30+s6*30);</v>
      </c>
      <c r="AP242" s="34" t="str">
        <f t="shared" si="25"/>
        <v>m240</v>
      </c>
      <c r="AQ242" s="6" t="str">
        <f>IF(T242="","",VLOOKUP(T242,List!N$2:O$7,2,FALSE)&amp;"*"&amp;U242&amp;IF(V242="","","+"&amp;VLOOKUP(V242,List!N$2:O$7,2,FALSE)&amp;"*"&amp;W242&amp;"-"&amp;VLOOKUP(T242,List!N$2:O$7,2,FALSE)&amp;"*"&amp;VLOOKUP(V242,List!N$2:O$7,2,FALSE)&amp;"*"&amp;MIN(U242,W242)))&amp;IF(Y242="","",IF(T242="","","+")&amp;VLOOKUP(Y242,List!P$2:Q$14,2,FALSE)&amp;"*"&amp;Z242&amp;IF(AA242="","","+"&amp;VLOOKUP(AA242,List!P$2:Q$13,2,FALSE)))</f>
        <v/>
      </c>
    </row>
    <row r="243" spans="1:43" s="3" customFormat="1" ht="37.200000000000003" customHeight="1" x14ac:dyDescent="0.3">
      <c r="A243" s="8" t="s">
        <v>334</v>
      </c>
      <c r="C243" s="6" t="s">
        <v>335</v>
      </c>
      <c r="D243" s="3">
        <v>5</v>
      </c>
      <c r="F243" s="6"/>
      <c r="G243" s="14" t="s">
        <v>325</v>
      </c>
      <c r="H243" s="8" t="s">
        <v>336</v>
      </c>
      <c r="I243" s="8"/>
      <c r="J243" s="4">
        <f t="shared" si="21"/>
        <v>60</v>
      </c>
      <c r="K243" s="2">
        <v>40</v>
      </c>
      <c r="L243" s="2">
        <v>40</v>
      </c>
      <c r="M243" s="2"/>
      <c r="N243" s="2">
        <f t="shared" si="22"/>
        <v>40</v>
      </c>
      <c r="O243" s="2">
        <v>10</v>
      </c>
      <c r="P243" s="2"/>
      <c r="Q243" s="2"/>
      <c r="R243" s="2"/>
      <c r="S243" s="7"/>
      <c r="X243" s="3">
        <f t="shared" si="23"/>
        <v>0</v>
      </c>
      <c r="Z243" s="8"/>
      <c r="AB243" s="4"/>
      <c r="AC243" s="5" t="s">
        <v>544</v>
      </c>
      <c r="AF243" s="3">
        <v>20</v>
      </c>
      <c r="AG243" s="3">
        <v>20</v>
      </c>
      <c r="AH243" s="3">
        <v>20</v>
      </c>
      <c r="AK243" s="4">
        <f t="shared" si="26"/>
        <v>20</v>
      </c>
      <c r="AM243" s="22"/>
      <c r="AN243" s="30" t="str">
        <f>"&lt;tr class='mmt"&amp;IF(E243="活動"," ev",IF(E243="限定"," ltd",""))&amp;IF(H243=""," groupless'","'")&amp;"&gt;&lt;td headers='icon'&gt;&lt;a href='https://www.alchemistcodedb.com/jp/card/"&amp;SUBSTITUTE(SUBSTITUTE(LOWER(A243),"_","-"),".png","")&amp;"'&gt;&lt;img src='resources/"&amp;A243&amp;"' title='"&amp;C243&amp;"' /&gt;&lt;/a&gt;&lt;/td&gt;&lt;td headers='name'&gt;"&amp;C243&amp;"&lt;/td&gt;&lt;td headers='rank'&gt;"&amp;D243&amp;"&lt;/td&gt;&lt;td headers='remark'&gt;"&amp;IF(E243="活動","&lt;span class='event'&gt;活動&lt;/span&gt;",IF(E243="限定","&lt;span class='limited'&gt;限定&lt;/span&gt;",""))&amp;"&lt;/td&gt;&lt;td headers='origin'&gt;&lt;span class='originName'&gt;"&amp;SUBSTITUTE(G243,CHAR(10),"&lt;br /&gt;")&amp;"&lt;/span&gt;&lt;img class='originLogo' src='resources/ui/"&amp;VLOOKUP(G243,List!F:H,2,FALSE)&amp;"'title='"&amp;SUBSTITUTE(G243,CHAR(10)," ")&amp;"' /&gt;&lt;/td&gt;&lt;td headers='group'&gt;"&amp;IF(H243="","","&lt;span class='groupName'&gt;"&amp;SUBSTITUTE(H243,CHAR(10)," ")&amp;IF(I243="","","&lt;br /&gt;"&amp;SUBSTITUTE(I243,CHAR(10)," "))&amp;"&lt;/span&gt;&lt;img class='groupLogo' src='resources/ui/"&amp;VLOOKUP(H243,List!K:L,2,FALSE)&amp;"' title='"&amp;SUBSTITUTE(H243,CHAR(10)," ")&amp;"' /&gt;")&amp;IF(I243="","","&lt;img class='groupLogo' src='resources/ui/"&amp;VLOOKUP(I243,List!K:L,2,FALSE)&amp;"' title='"&amp;SUBSTITUTE(I243,CHAR(10)," ")&amp;"' /&gt;")&amp;"&lt;/td&gt;&lt;td headers='score' id='"&amp;AP243&amp;"'&gt;"&amp;J243&amp;"&lt;/td&gt;&lt;td headers='HP'&gt;"&amp;K243&amp;"&lt;/td&gt;&lt;td headers='patk'&gt;"&amp;L243&amp;"&lt;/td&gt;&lt;td headers='matk'&gt;"&amp;M243&amp;"&lt;/td&gt;&lt;td headers='pdef'&gt;"&amp;O243&amp;"&lt;/td&gt;&lt;td headers='mdef'&gt;"&amp;P243&amp;"&lt;/td&gt;&lt;td headers='dex'&gt;"&amp;Q243&amp;"&lt;/td&gt;&lt;td headers='agi'&gt;"&amp;R243&amp;"&lt;/td&gt;&lt;td headers='luck'&gt;"&amp;S243&amp;"&lt;/td&gt;&lt;td headers='aType'&gt;"&amp;T243&amp;IF(V243="","","&lt;br /&gt;"&amp;V243)&amp; "&lt;/td&gt;&lt;td headers='a.bonus'&gt;"&amp;U243&amp;IF(W243="","","&lt;br /&gt;"&amp;W243)&amp;"&lt;/td&gt;&lt;td headers='special'&gt;"&amp;Y243&amp;IF(AA243="","","&lt;br /&gt;"&amp;AA243)&amp;"&lt;/td&gt;&lt;td headers='sp.bonus'&gt;"&amp;Z243&amp;IF(AB243="","","&lt;br /&gt;"&amp;AB243)&amp;"&lt;/td&gt;&lt;td headers='others'&gt;"&amp;AC243&amp;"&lt;/td&gt;&lt;td headers='sinA'&gt;"&amp;AD243&amp;"&lt;/td&gt;&lt;td headers='sinB'&gt;"&amp;AE243&amp;"&lt;/td&gt;&lt;td headers='sinC'&gt;"&amp;AF243&amp;"&lt;/td&gt;&lt;td headers='sinD'&gt;"&amp;AG243&amp;"&lt;/td&gt;&lt;td headers='sinE'&gt;"&amp;AH243&amp;"&lt;/td&gt;&lt;td headers='sinF'&gt;"&amp;AI243&amp;"&lt;/td&gt;&lt;td headers='sinG'&gt;"&amp;AJ243&amp;"&lt;/td&gt;&lt;/tr&gt;"</f>
        <v>&lt;tr class='mmt'&gt;&lt;td headers='icon'&gt;&lt;a href='https://www.alchemistcodedb.com/jp/card/ts-wada-kurt'&gt;&lt;img src='resources/TS_WADA_KURT.png' title='閃光、交わりし瞬間' /&gt;&lt;/a&gt;&lt;/td&gt;&lt;td headers='name'&gt;閃光、交わりし瞬間&lt;/td&gt;&lt;td headers='rank'&gt;5&lt;/td&gt;&lt;td headers='remark'&gt;&lt;/td&gt;&lt;td headers='origin'&gt;&lt;span class='originName'&gt;ワダツミ&lt;br /&gt;Wadatsumi&lt;/span&gt;&lt;img class='originLogo' src='resources/ui/IT_TB_BIRTH_WAD.png'title='ワダツミ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id='m241'&gt;60&lt;/td&gt;&lt;td headers='HP'&gt;40&lt;/td&gt;&lt;td headers='patk'&gt;40&lt;/td&gt;&lt;td headers='matk'&gt;&lt;/td&gt;&lt;td headers='pdef'&gt;10&lt;/td&gt;&lt;td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O243" s="30" t="str">
        <f t="shared" si="24"/>
        <v>document.getElementById('m241').innerHTML = (b0*40+b1*40) + (s0*20+s3*20+s4*20+s5*20);</v>
      </c>
      <c r="AP243" s="34" t="str">
        <f t="shared" si="25"/>
        <v>m241</v>
      </c>
      <c r="AQ243" s="6" t="str">
        <f>IF(T243="","",VLOOKUP(T243,List!N$2:O$7,2,FALSE)&amp;"*"&amp;U243&amp;IF(V243="","","+"&amp;VLOOKUP(V243,List!N$2:O$7,2,FALSE)&amp;"*"&amp;W243&amp;"-"&amp;VLOOKUP(T243,List!N$2:O$7,2,FALSE)&amp;"*"&amp;VLOOKUP(V243,List!N$2:O$7,2,FALSE)&amp;"*"&amp;MIN(U243,W243)))&amp;IF(Y243="","",IF(T243="","","+")&amp;VLOOKUP(Y243,List!P$2:Q$14,2,FALSE)&amp;"*"&amp;Z243&amp;IF(AA243="","","+"&amp;VLOOKUP(AA243,List!P$2:Q$13,2,FALSE)))</f>
        <v/>
      </c>
    </row>
    <row r="244" spans="1:43" s="3" customFormat="1" ht="37.200000000000003" customHeight="1" x14ac:dyDescent="0.3">
      <c r="A244" s="8" t="s">
        <v>337</v>
      </c>
      <c r="C244" s="6" t="s">
        <v>338</v>
      </c>
      <c r="D244" s="3">
        <v>5</v>
      </c>
      <c r="E244" s="3" t="s">
        <v>39</v>
      </c>
      <c r="F244" s="6"/>
      <c r="G244" s="14" t="s">
        <v>325</v>
      </c>
      <c r="H244" s="8" t="s">
        <v>336</v>
      </c>
      <c r="I244" s="8"/>
      <c r="J244" s="4">
        <f t="shared" si="21"/>
        <v>80</v>
      </c>
      <c r="K244" s="2">
        <v>50</v>
      </c>
      <c r="L244" s="2">
        <v>20</v>
      </c>
      <c r="M244" s="2">
        <v>20</v>
      </c>
      <c r="N244" s="2">
        <f t="shared" si="22"/>
        <v>20</v>
      </c>
      <c r="O244" s="2"/>
      <c r="P244" s="2"/>
      <c r="Q244" s="2"/>
      <c r="R244" s="2">
        <v>10</v>
      </c>
      <c r="S244" s="7"/>
      <c r="X244" s="3">
        <f t="shared" si="23"/>
        <v>0</v>
      </c>
      <c r="Z244" s="8"/>
      <c r="AB244" s="4"/>
      <c r="AC244" s="5"/>
      <c r="AI244" s="3">
        <v>60</v>
      </c>
      <c r="AK244" s="4">
        <f t="shared" si="26"/>
        <v>60</v>
      </c>
      <c r="AM244" s="22"/>
      <c r="AN244" s="30" t="str">
        <f>"&lt;tr class='mmt"&amp;IF(E244="活動"," ev",IF(E244="限定"," ltd",""))&amp;IF(H244=""," groupless'","'")&amp;"&gt;&lt;td headers='icon'&gt;&lt;a href='https://www.alchemistcodedb.com/jp/card/"&amp;SUBSTITUTE(SUBSTITUTE(LOWER(A244),"_","-"),".png","")&amp;"'&gt;&lt;img src='resources/"&amp;A244&amp;"' title='"&amp;C244&amp;"' /&gt;&lt;/a&gt;&lt;/td&gt;&lt;td headers='name'&gt;"&amp;C244&amp;"&lt;/td&gt;&lt;td headers='rank'&gt;"&amp;D244&amp;"&lt;/td&gt;&lt;td headers='remark'&gt;"&amp;IF(E244="活動","&lt;span class='event'&gt;活動&lt;/span&gt;",IF(E244="限定","&lt;span class='limited'&gt;限定&lt;/span&gt;",""))&amp;"&lt;/td&gt;&lt;td headers='origin'&gt;&lt;span class='originName'&gt;"&amp;SUBSTITUTE(G244,CHAR(10),"&lt;br /&gt;")&amp;"&lt;/span&gt;&lt;img class='originLogo' src='resources/ui/"&amp;VLOOKUP(G244,List!F:H,2,FALSE)&amp;"'title='"&amp;SUBSTITUTE(G244,CHAR(10)," ")&amp;"' /&gt;&lt;/td&gt;&lt;td headers='group'&gt;"&amp;IF(H244="","","&lt;span class='groupName'&gt;"&amp;SUBSTITUTE(H244,CHAR(10)," ")&amp;IF(I244="","","&lt;br /&gt;"&amp;SUBSTITUTE(I244,CHAR(10)," "))&amp;"&lt;/span&gt;&lt;img class='groupLogo' src='resources/ui/"&amp;VLOOKUP(H244,List!K:L,2,FALSE)&amp;"' title='"&amp;SUBSTITUTE(H244,CHAR(10)," ")&amp;"' /&gt;")&amp;IF(I244="","","&lt;img class='groupLogo' src='resources/ui/"&amp;VLOOKUP(I244,List!K:L,2,FALSE)&amp;"' title='"&amp;SUBSTITUTE(I244,CHAR(10)," ")&amp;"' /&gt;")&amp;"&lt;/td&gt;&lt;td headers='score' id='"&amp;AP244&amp;"'&gt;"&amp;J244&amp;"&lt;/td&gt;&lt;td headers='HP'&gt;"&amp;K244&amp;"&lt;/td&gt;&lt;td headers='patk'&gt;"&amp;L244&amp;"&lt;/td&gt;&lt;td headers='matk'&gt;"&amp;M244&amp;"&lt;/td&gt;&lt;td headers='pdef'&gt;"&amp;O244&amp;"&lt;/td&gt;&lt;td headers='mdef'&gt;"&amp;P244&amp;"&lt;/td&gt;&lt;td headers='dex'&gt;"&amp;Q244&amp;"&lt;/td&gt;&lt;td headers='agi'&gt;"&amp;R244&amp;"&lt;/td&gt;&lt;td headers='luck'&gt;"&amp;S244&amp;"&lt;/td&gt;&lt;td headers='aType'&gt;"&amp;T244&amp;IF(V244="","","&lt;br /&gt;"&amp;V244)&amp; "&lt;/td&gt;&lt;td headers='a.bonus'&gt;"&amp;U244&amp;IF(W244="","","&lt;br /&gt;"&amp;W244)&amp;"&lt;/td&gt;&lt;td headers='special'&gt;"&amp;Y244&amp;IF(AA244="","","&lt;br /&gt;"&amp;AA244)&amp;"&lt;/td&gt;&lt;td headers='sp.bonus'&gt;"&amp;Z244&amp;IF(AB244="","","&lt;br /&gt;"&amp;AB244)&amp;"&lt;/td&gt;&lt;td headers='others'&gt;"&amp;AC244&amp;"&lt;/td&gt;&lt;td headers='sinA'&gt;"&amp;AD244&amp;"&lt;/td&gt;&lt;td headers='sinB'&gt;"&amp;AE244&amp;"&lt;/td&gt;&lt;td headers='sinC'&gt;"&amp;AF244&amp;"&lt;/td&gt;&lt;td headers='sinD'&gt;"&amp;AG244&amp;"&lt;/td&gt;&lt;td headers='sinE'&gt;"&amp;AH244&amp;"&lt;/td&gt;&lt;td headers='sinF'&gt;"&amp;AI244&amp;"&lt;/td&gt;&lt;td headers='sinG'&gt;"&amp;AJ244&amp;"&lt;/td&gt;&lt;/tr&gt;"</f>
        <v>&lt;tr class='mmt ltd'&gt;&lt;td headers='icon'&gt;&lt;a href='https://www.alchemistcodedb.com/jp/card/ts-wada-kuza-01'&gt;&lt;img src='resources/TS_WADA_KUZA_01.png' title='誓いの刃' /&gt;&lt;/a&gt;&lt;/td&gt;&lt;td headers='name'&gt;誓いの刃&lt;/td&gt;&lt;td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src='resources/ui/IT_TB_BIRTH_WAD.png'title='ワダツミ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id='m242'&gt;80&lt;/td&gt;&lt;td headers='HP'&gt;50&lt;/td&gt;&lt;td headers='patk'&gt;20&lt;/td&gt;&lt;td headers='matk'&gt;20&lt;/td&gt;&lt;td headers='pdef'&gt;&lt;/td&gt;&lt;td headers='mdef'&gt;&lt;/td&gt;&lt;td headers='dex'&gt;&lt;/td&gt;&lt;td headers='agi'&gt;10&lt;/td&gt;&lt;td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O244" s="30" t="str">
        <f t="shared" si="24"/>
        <v>document.getElementById('m242').innerHTML = (b0*20+b1*20+b2*20) + (s0*60+s6*60);</v>
      </c>
      <c r="AP244" s="34" t="str">
        <f t="shared" si="25"/>
        <v>m242</v>
      </c>
      <c r="AQ244" s="6" t="str">
        <f>IF(T244="","",VLOOKUP(T244,List!N$2:O$7,2,FALSE)&amp;"*"&amp;U244&amp;IF(V244="","","+"&amp;VLOOKUP(V244,List!N$2:O$7,2,FALSE)&amp;"*"&amp;W244&amp;"-"&amp;VLOOKUP(T244,List!N$2:O$7,2,FALSE)&amp;"*"&amp;VLOOKUP(V244,List!N$2:O$7,2,FALSE)&amp;"*"&amp;MIN(U244,W244)))&amp;IF(Y244="","",IF(T244="","","+")&amp;VLOOKUP(Y244,List!P$2:Q$14,2,FALSE)&amp;"*"&amp;Z244&amp;IF(AA244="","","+"&amp;VLOOKUP(AA244,List!P$2:Q$13,2,FALSE)))</f>
        <v/>
      </c>
    </row>
    <row r="245" spans="1:43" s="3" customFormat="1" ht="37.200000000000003" customHeight="1" x14ac:dyDescent="0.3">
      <c r="A245" s="8" t="s">
        <v>339</v>
      </c>
      <c r="C245" s="6" t="s">
        <v>340</v>
      </c>
      <c r="D245" s="3">
        <v>5</v>
      </c>
      <c r="E245" s="3" t="s">
        <v>39</v>
      </c>
      <c r="F245" s="6" t="s">
        <v>845</v>
      </c>
      <c r="G245" s="14" t="s">
        <v>325</v>
      </c>
      <c r="H245" s="8" t="s">
        <v>336</v>
      </c>
      <c r="I245" s="8"/>
      <c r="J245" s="4">
        <f t="shared" si="21"/>
        <v>100</v>
      </c>
      <c r="K245" s="2"/>
      <c r="L245" s="2"/>
      <c r="M245" s="2">
        <v>40</v>
      </c>
      <c r="N245" s="2">
        <f t="shared" si="22"/>
        <v>40</v>
      </c>
      <c r="O245" s="2"/>
      <c r="P245" s="2"/>
      <c r="Q245" s="2"/>
      <c r="R245" s="2"/>
      <c r="S245" s="7"/>
      <c r="T245" s="5" t="s">
        <v>17</v>
      </c>
      <c r="U245" s="3">
        <v>30</v>
      </c>
      <c r="V245" s="5" t="s">
        <v>18</v>
      </c>
      <c r="W245" s="3">
        <v>30</v>
      </c>
      <c r="X245" s="3">
        <f t="shared" si="23"/>
        <v>30</v>
      </c>
      <c r="Z245" s="8"/>
      <c r="AB245" s="4"/>
      <c r="AC245" s="5"/>
      <c r="AF245" s="3">
        <v>30</v>
      </c>
      <c r="AI245" s="3">
        <v>30</v>
      </c>
      <c r="AK245" s="4">
        <f t="shared" si="26"/>
        <v>30</v>
      </c>
      <c r="AM245" s="22"/>
      <c r="AN245" s="30" t="str">
        <f>"&lt;tr class='mmt"&amp;IF(E245="活動"," ev",IF(E245="限定"," ltd",""))&amp;IF(H245=""," groupless'","'")&amp;"&gt;&lt;td headers='icon'&gt;&lt;a href='https://www.alchemistcodedb.com/jp/card/"&amp;SUBSTITUTE(SUBSTITUTE(LOWER(A245),"_","-"),".png","")&amp;"'&gt;&lt;img src='resources/"&amp;A245&amp;"' title='"&amp;C245&amp;"' /&gt;&lt;/a&gt;&lt;/td&gt;&lt;td headers='name'&gt;"&amp;C245&amp;"&lt;/td&gt;&lt;td headers='rank'&gt;"&amp;D245&amp;"&lt;/td&gt;&lt;td headers='remark'&gt;"&amp;IF(E245="活動","&lt;span class='event'&gt;活動&lt;/span&gt;",IF(E245="限定","&lt;span class='limited'&gt;限定&lt;/span&gt;",""))&amp;"&lt;/td&gt;&lt;td headers='origin'&gt;&lt;span class='originName'&gt;"&amp;SUBSTITUTE(G245,CHAR(10),"&lt;br /&gt;")&amp;"&lt;/span&gt;&lt;img class='originLogo' src='resources/ui/"&amp;VLOOKUP(G245,List!F:H,2,FALSE)&amp;"'title='"&amp;SUBSTITUTE(G245,CHAR(10)," ")&amp;"' /&gt;&lt;/td&gt;&lt;td headers='group'&gt;"&amp;IF(H245="","","&lt;span class='groupName'&gt;"&amp;SUBSTITUTE(H245,CHAR(10)," ")&amp;IF(I245="","","&lt;br /&gt;"&amp;SUBSTITUTE(I245,CHAR(10)," "))&amp;"&lt;/span&gt;&lt;img class='groupLogo' src='resources/ui/"&amp;VLOOKUP(H245,List!K:L,2,FALSE)&amp;"' title='"&amp;SUBSTITUTE(H245,CHAR(10)," ")&amp;"' /&gt;")&amp;IF(I245="","","&lt;img class='groupLogo' src='resources/ui/"&amp;VLOOKUP(I245,List!K:L,2,FALSE)&amp;"' title='"&amp;SUBSTITUTE(I245,CHAR(10)," ")&amp;"' /&gt;")&amp;"&lt;/td&gt;&lt;td headers='score' id='"&amp;AP245&amp;"'&gt;"&amp;J245&amp;"&lt;/td&gt;&lt;td headers='HP'&gt;"&amp;K245&amp;"&lt;/td&gt;&lt;td headers='patk'&gt;"&amp;L245&amp;"&lt;/td&gt;&lt;td headers='matk'&gt;"&amp;M245&amp;"&lt;/td&gt;&lt;td headers='pdef'&gt;"&amp;O245&amp;"&lt;/td&gt;&lt;td headers='mdef'&gt;"&amp;P245&amp;"&lt;/td&gt;&lt;td headers='dex'&gt;"&amp;Q245&amp;"&lt;/td&gt;&lt;td headers='agi'&gt;"&amp;R245&amp;"&lt;/td&gt;&lt;td headers='luck'&gt;"&amp;S245&amp;"&lt;/td&gt;&lt;td headers='aType'&gt;"&amp;T245&amp;IF(V245="","","&lt;br /&gt;"&amp;V245)&amp; "&lt;/td&gt;&lt;td headers='a.bonus'&gt;"&amp;U245&amp;IF(W245="","","&lt;br /&gt;"&amp;W245)&amp;"&lt;/td&gt;&lt;td headers='special'&gt;"&amp;Y245&amp;IF(AA245="","","&lt;br /&gt;"&amp;AA245)&amp;"&lt;/td&gt;&lt;td headers='sp.bonus'&gt;"&amp;Z245&amp;IF(AB245="","","&lt;br /&gt;"&amp;AB245)&amp;"&lt;/td&gt;&lt;td headers='others'&gt;"&amp;AC245&amp;"&lt;/td&gt;&lt;td headers='sinA'&gt;"&amp;AD245&amp;"&lt;/td&gt;&lt;td headers='sinB'&gt;"&amp;AE245&amp;"&lt;/td&gt;&lt;td headers='sinC'&gt;"&amp;AF245&amp;"&lt;/td&gt;&lt;td headers='sinD'&gt;"&amp;AG245&amp;"&lt;/td&gt;&lt;td headers='sinE'&gt;"&amp;AH245&amp;"&lt;/td&gt;&lt;td headers='sinF'&gt;"&amp;AI245&amp;"&lt;/td&gt;&lt;td headers='sinG'&gt;"&amp;AJ245&amp;"&lt;/td&gt;&lt;/tr&gt;"</f>
        <v>&lt;tr class='mmt ltd'&gt;&lt;td headers='icon'&gt;&lt;a href='https://www.alchemistcodedb.com/jp/card/ts-wada-leydow-01'&gt;&lt;img src='resources/TS_WADA_LEYDOW_01.png' title='古の装い' /&gt;&lt;/a&gt;&lt;/td&gt;&lt;td headers='name'&gt;古の装い&lt;/td&gt;&lt;td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src='resources/ui/IT_TB_BIRTH_WAD.png'title='ワダツミ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id='m243'&gt;100&lt;/td&gt;&lt;td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headers='aType'&gt;射撃&lt;br /&gt;魔法&lt;/td&gt;&lt;td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O245" s="30" t="str">
        <f t="shared" si="24"/>
        <v>document.getElementById('m243').innerHTML = (b0*40) + (s0*30+s3*30+s6*30)+ (ex04*30+ex05*30-ex04*ex05*30);</v>
      </c>
      <c r="AP245" s="34" t="str">
        <f t="shared" si="25"/>
        <v>m243</v>
      </c>
      <c r="AQ245" s="6" t="str">
        <f>IF(T245="","",VLOOKUP(T245,List!N$2:O$7,2,FALSE)&amp;"*"&amp;U245&amp;IF(V245="","","+"&amp;VLOOKUP(V245,List!N$2:O$7,2,FALSE)&amp;"*"&amp;W245&amp;"-"&amp;VLOOKUP(T245,List!N$2:O$7,2,FALSE)&amp;"*"&amp;VLOOKUP(V245,List!N$2:O$7,2,FALSE)&amp;"*"&amp;MIN(U245,W245)))&amp;IF(Y245="","",IF(T245="","","+")&amp;VLOOKUP(Y245,List!P$2:Q$14,2,FALSE)&amp;"*"&amp;Z245&amp;IF(AA245="","","+"&amp;VLOOKUP(AA245,List!P$2:Q$13,2,FALSE)))</f>
        <v>ex04*30+ex05*30-ex04*ex05*30</v>
      </c>
    </row>
    <row r="246" spans="1:43" s="3" customFormat="1" ht="37.200000000000003" customHeight="1" x14ac:dyDescent="0.3">
      <c r="A246" s="8" t="s">
        <v>519</v>
      </c>
      <c r="C246" s="6" t="s">
        <v>525</v>
      </c>
      <c r="D246" s="3">
        <v>5</v>
      </c>
      <c r="E246" s="3" t="s">
        <v>39</v>
      </c>
      <c r="F246" s="6" t="s">
        <v>844</v>
      </c>
      <c r="G246" s="14" t="s">
        <v>325</v>
      </c>
      <c r="H246" s="8" t="s">
        <v>336</v>
      </c>
      <c r="I246" s="8"/>
      <c r="J246" s="4">
        <f t="shared" si="21"/>
        <v>80</v>
      </c>
      <c r="K246" s="2">
        <v>40</v>
      </c>
      <c r="L246" s="2"/>
      <c r="M246" s="2"/>
      <c r="N246" s="2">
        <f t="shared" si="22"/>
        <v>0</v>
      </c>
      <c r="O246" s="2"/>
      <c r="P246" s="2"/>
      <c r="Q246" s="2"/>
      <c r="R246" s="2"/>
      <c r="S246" s="7"/>
      <c r="T246" s="3" t="s">
        <v>14</v>
      </c>
      <c r="U246" s="3">
        <v>40</v>
      </c>
      <c r="X246" s="3">
        <f t="shared" si="23"/>
        <v>40</v>
      </c>
      <c r="Z246" s="8"/>
      <c r="AB246" s="4"/>
      <c r="AC246" s="5" t="s">
        <v>526</v>
      </c>
      <c r="AH246" s="3">
        <v>20</v>
      </c>
      <c r="AI246" s="3">
        <v>40</v>
      </c>
      <c r="AK246" s="4">
        <f t="shared" si="26"/>
        <v>40</v>
      </c>
      <c r="AM246" s="22"/>
      <c r="AN246" s="30" t="str">
        <f>"&lt;tr class='mmt"&amp;IF(E246="活動"," ev",IF(E246="限定"," ltd",""))&amp;IF(H246=""," groupless'","'")&amp;"&gt;&lt;td headers='icon'&gt;&lt;a href='https://www.alchemistcodedb.com/jp/card/"&amp;SUBSTITUTE(SUBSTITUTE(LOWER(A246),"_","-"),".png","")&amp;"'&gt;&lt;img src='resources/"&amp;A246&amp;"' title='"&amp;C246&amp;"' /&gt;&lt;/a&gt;&lt;/td&gt;&lt;td headers='name'&gt;"&amp;C246&amp;"&lt;/td&gt;&lt;td headers='rank'&gt;"&amp;D246&amp;"&lt;/td&gt;&lt;td headers='remark'&gt;"&amp;IF(E246="活動","&lt;span class='event'&gt;活動&lt;/span&gt;",IF(E246="限定","&lt;span class='limited'&gt;限定&lt;/span&gt;",""))&amp;"&lt;/td&gt;&lt;td headers='origin'&gt;&lt;span class='originName'&gt;"&amp;SUBSTITUTE(G246,CHAR(10),"&lt;br /&gt;")&amp;"&lt;/span&gt;&lt;img class='originLogo' src='resources/ui/"&amp;VLOOKUP(G246,List!F:H,2,FALSE)&amp;"'title='"&amp;SUBSTITUTE(G246,CHAR(10)," ")&amp;"' /&gt;&lt;/td&gt;&lt;td headers='group'&gt;"&amp;IF(H246="","","&lt;span class='groupName'&gt;"&amp;SUBSTITUTE(H246,CHAR(10)," ")&amp;IF(I246="","","&lt;br /&gt;"&amp;SUBSTITUTE(I246,CHAR(10)," "))&amp;"&lt;/span&gt;&lt;img class='groupLogo' src='resources/ui/"&amp;VLOOKUP(H246,List!K:L,2,FALSE)&amp;"' title='"&amp;SUBSTITUTE(H246,CHAR(10)," ")&amp;"' /&gt;")&amp;IF(I246="","","&lt;img class='groupLogo' src='resources/ui/"&amp;VLOOKUP(I246,List!K:L,2,FALSE)&amp;"' title='"&amp;SUBSTITUTE(I246,CHAR(10)," ")&amp;"' /&gt;")&amp;"&lt;/td&gt;&lt;td headers='score' id='"&amp;AP246&amp;"'&gt;"&amp;J246&amp;"&lt;/td&gt;&lt;td headers='HP'&gt;"&amp;K246&amp;"&lt;/td&gt;&lt;td headers='patk'&gt;"&amp;L246&amp;"&lt;/td&gt;&lt;td headers='matk'&gt;"&amp;M246&amp;"&lt;/td&gt;&lt;td headers='pdef'&gt;"&amp;O246&amp;"&lt;/td&gt;&lt;td headers='mdef'&gt;"&amp;P246&amp;"&lt;/td&gt;&lt;td headers='dex'&gt;"&amp;Q246&amp;"&lt;/td&gt;&lt;td headers='agi'&gt;"&amp;R246&amp;"&lt;/td&gt;&lt;td headers='luck'&gt;"&amp;S246&amp;"&lt;/td&gt;&lt;td headers='aType'&gt;"&amp;T246&amp;IF(V246="","","&lt;br /&gt;"&amp;V246)&amp; "&lt;/td&gt;&lt;td headers='a.bonus'&gt;"&amp;U246&amp;IF(W246="","","&lt;br /&gt;"&amp;W246)&amp;"&lt;/td&gt;&lt;td headers='special'&gt;"&amp;Y246&amp;IF(AA246="","","&lt;br /&gt;"&amp;AA246)&amp;"&lt;/td&gt;&lt;td headers='sp.bonus'&gt;"&amp;Z246&amp;IF(AB246="","","&lt;br /&gt;"&amp;AB246)&amp;"&lt;/td&gt;&lt;td headers='others'&gt;"&amp;AC246&amp;"&lt;/td&gt;&lt;td headers='sinA'&gt;"&amp;AD246&amp;"&lt;/td&gt;&lt;td headers='sinB'&gt;"&amp;AE246&amp;"&lt;/td&gt;&lt;td headers='sinC'&gt;"&amp;AF246&amp;"&lt;/td&gt;&lt;td headers='sinD'&gt;"&amp;AG246&amp;"&lt;/td&gt;&lt;td headers='sinE'&gt;"&amp;AH246&amp;"&lt;/td&gt;&lt;td headers='sinF'&gt;"&amp;AI246&amp;"&lt;/td&gt;&lt;td headers='sinG'&gt;"&amp;AJ246&amp;"&lt;/td&gt;&lt;/tr&gt;"</f>
        <v>&lt;tr class='mmt ltd'&gt;&lt;td headers='icon'&gt;&lt;a href='https://www.alchemistcodedb.com/jp/card/ts-wada-reimei-01'&gt;&lt;img src='resources/TS_WADA_REIMEI_01.png' title='甘き血刃' /&gt;&lt;/a&gt;&lt;/td&gt;&lt;td headers='name'&gt;甘き血刃&lt;/td&gt;&lt;td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src='resources/ui/IT_TB_BIRTH_WAD.png'title='ワダツミ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id='m244'&gt;80&lt;/td&gt;&lt;td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headers='a.bonus'&gt;40&lt;/td&gt;&lt;td headers='special'&gt;&lt;/td&gt;&lt;td headers='sp.bonus'&gt;&lt;/td&gt;&lt;td headers='others'&gt;斬撃耐性+10,
命中率+5&lt;/td&gt;&lt;td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O246" s="30" t="str">
        <f t="shared" si="24"/>
        <v>document.getElementById('m244').innerHTML = (b0*0) + (s0*40+s5*20+s6*40)+ (ex01*40);</v>
      </c>
      <c r="AP246" s="34" t="str">
        <f t="shared" si="25"/>
        <v>m244</v>
      </c>
      <c r="AQ246" s="6" t="str">
        <f>IF(T246="","",VLOOKUP(T246,List!N$2:O$7,2,FALSE)&amp;"*"&amp;U246&amp;IF(V246="","","+"&amp;VLOOKUP(V246,List!N$2:O$7,2,FALSE)&amp;"*"&amp;W246&amp;"-"&amp;VLOOKUP(T246,List!N$2:O$7,2,FALSE)&amp;"*"&amp;VLOOKUP(V246,List!N$2:O$7,2,FALSE)&amp;"*"&amp;MIN(U246,W246)))&amp;IF(Y246="","",IF(T246="","","+")&amp;VLOOKUP(Y246,List!P$2:Q$14,2,FALSE)&amp;"*"&amp;Z246&amp;IF(AA246="","","+"&amp;VLOOKUP(AA246,List!P$2:Q$13,2,FALSE)))</f>
        <v>ex01*40</v>
      </c>
    </row>
    <row r="247" spans="1:43" s="3" customFormat="1" ht="37.200000000000003" customHeight="1" x14ac:dyDescent="0.3">
      <c r="A247" s="8" t="s">
        <v>341</v>
      </c>
      <c r="C247" s="6" t="s">
        <v>342</v>
      </c>
      <c r="D247" s="3">
        <v>5</v>
      </c>
      <c r="F247" s="6"/>
      <c r="G247" s="14" t="s">
        <v>325</v>
      </c>
      <c r="H247" s="8" t="s">
        <v>336</v>
      </c>
      <c r="I247" s="8"/>
      <c r="J247" s="4">
        <f t="shared" si="21"/>
        <v>130</v>
      </c>
      <c r="K247" s="2"/>
      <c r="L247" s="2">
        <v>30</v>
      </c>
      <c r="M247" s="2"/>
      <c r="N247" s="2">
        <f t="shared" si="22"/>
        <v>30</v>
      </c>
      <c r="O247" s="2"/>
      <c r="P247" s="2"/>
      <c r="Q247" s="2"/>
      <c r="R247" s="2"/>
      <c r="S247" s="7"/>
      <c r="T247" s="3" t="s">
        <v>14</v>
      </c>
      <c r="U247" s="3">
        <v>40</v>
      </c>
      <c r="X247" s="3">
        <f t="shared" si="23"/>
        <v>40</v>
      </c>
      <c r="Z247" s="8"/>
      <c r="AB247" s="4"/>
      <c r="AC247" s="5" t="s">
        <v>480</v>
      </c>
      <c r="AI247" s="3">
        <v>60</v>
      </c>
      <c r="AK247" s="4">
        <f t="shared" si="26"/>
        <v>60</v>
      </c>
      <c r="AM247" s="22"/>
      <c r="AN247" s="30" t="str">
        <f>"&lt;tr class='mmt"&amp;IF(E247="活動"," ev",IF(E247="限定"," ltd",""))&amp;IF(H247=""," groupless'","'")&amp;"&gt;&lt;td headers='icon'&gt;&lt;a href='https://www.alchemistcodedb.com/jp/card/"&amp;SUBSTITUTE(SUBSTITUTE(LOWER(A247),"_","-"),".png","")&amp;"'&gt;&lt;img src='resources/"&amp;A247&amp;"' title='"&amp;C247&amp;"' /&gt;&lt;/a&gt;&lt;/td&gt;&lt;td headers='name'&gt;"&amp;C247&amp;"&lt;/td&gt;&lt;td headers='rank'&gt;"&amp;D247&amp;"&lt;/td&gt;&lt;td headers='remark'&gt;"&amp;IF(E247="活動","&lt;span class='event'&gt;活動&lt;/span&gt;",IF(E247="限定","&lt;span class='limited'&gt;限定&lt;/span&gt;",""))&amp;"&lt;/td&gt;&lt;td headers='origin'&gt;&lt;span class='originName'&gt;"&amp;SUBSTITUTE(G247,CHAR(10),"&lt;br /&gt;")&amp;"&lt;/span&gt;&lt;img class='originLogo' src='resources/ui/"&amp;VLOOKUP(G247,List!F:H,2,FALSE)&amp;"'title='"&amp;SUBSTITUTE(G247,CHAR(10)," ")&amp;"' /&gt;&lt;/td&gt;&lt;td headers='group'&gt;"&amp;IF(H247="","","&lt;span class='groupName'&gt;"&amp;SUBSTITUTE(H247,CHAR(10)," ")&amp;IF(I247="","","&lt;br /&gt;"&amp;SUBSTITUTE(I247,CHAR(10)," "))&amp;"&lt;/span&gt;&lt;img class='groupLogo' src='resources/ui/"&amp;VLOOKUP(H247,List!K:L,2,FALSE)&amp;"' title='"&amp;SUBSTITUTE(H247,CHAR(10)," ")&amp;"' /&gt;")&amp;IF(I247="","","&lt;img class='groupLogo' src='resources/ui/"&amp;VLOOKUP(I247,List!K:L,2,FALSE)&amp;"' title='"&amp;SUBSTITUTE(I247,CHAR(10)," ")&amp;"' /&gt;")&amp;"&lt;/td&gt;&lt;td headers='score' id='"&amp;AP247&amp;"'&gt;"&amp;J247&amp;"&lt;/td&gt;&lt;td headers='HP'&gt;"&amp;K247&amp;"&lt;/td&gt;&lt;td headers='patk'&gt;"&amp;L247&amp;"&lt;/td&gt;&lt;td headers='matk'&gt;"&amp;M247&amp;"&lt;/td&gt;&lt;td headers='pdef'&gt;"&amp;O247&amp;"&lt;/td&gt;&lt;td headers='mdef'&gt;"&amp;P247&amp;"&lt;/td&gt;&lt;td headers='dex'&gt;"&amp;Q247&amp;"&lt;/td&gt;&lt;td headers='agi'&gt;"&amp;R247&amp;"&lt;/td&gt;&lt;td headers='luck'&gt;"&amp;S247&amp;"&lt;/td&gt;&lt;td headers='aType'&gt;"&amp;T247&amp;IF(V247="","","&lt;br /&gt;"&amp;V247)&amp; "&lt;/td&gt;&lt;td headers='a.bonus'&gt;"&amp;U247&amp;IF(W247="","","&lt;br /&gt;"&amp;W247)&amp;"&lt;/td&gt;&lt;td headers='special'&gt;"&amp;Y247&amp;IF(AA247="","","&lt;br /&gt;"&amp;AA247)&amp;"&lt;/td&gt;&lt;td headers='sp.bonus'&gt;"&amp;Z247&amp;IF(AB247="","","&lt;br /&gt;"&amp;AB247)&amp;"&lt;/td&gt;&lt;td headers='others'&gt;"&amp;AC247&amp;"&lt;/td&gt;&lt;td headers='sinA'&gt;"&amp;AD247&amp;"&lt;/td&gt;&lt;td headers='sinB'&gt;"&amp;AE247&amp;"&lt;/td&gt;&lt;td headers='sinC'&gt;"&amp;AF247&amp;"&lt;/td&gt;&lt;td headers='sinD'&gt;"&amp;AG247&amp;"&lt;/td&gt;&lt;td headers='sinE'&gt;"&amp;AH247&amp;"&lt;/td&gt;&lt;td headers='sinF'&gt;"&amp;AI247&amp;"&lt;/td&gt;&lt;td headers='sinG'&gt;"&amp;AJ247&amp;"&lt;/td&gt;&lt;/tr&gt;"</f>
        <v>&lt;tr class='mmt'&gt;&lt;td headers='icon'&gt;&lt;a href='https://www.alchemistcodedb.com/jp/card/ts-wada-setsuna-01'&gt;&lt;img src='resources/TS_WADA_SETSUNA_01.png' title='私のすべて、灰に還る' /&gt;&lt;/a&gt;&lt;/td&gt;&lt;td headers='name'&gt;私のすべて、灰に還る&lt;/td&gt;&lt;td headers='rank'&gt;5&lt;/td&gt;&lt;td headers='remark'&gt;&lt;/td&gt;&lt;td headers='origin'&gt;&lt;span class='originName'&gt;ワダツミ&lt;br /&gt;Wadatsumi&lt;/span&gt;&lt;img class='originLogo' src='resources/ui/IT_TB_BIRTH_WAD.png'title='ワダツミ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id='m245'&gt;130&lt;/td&gt;&lt;td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headers='a.bonus'&gt;40&lt;/td&gt;&lt;td headers='special'&gt;&lt;/td&gt;&lt;td headers='sp.bonus'&gt;&lt;/td&gt;&lt;td headers='others'&gt;暴擊率+20&lt;/td&gt;&lt;td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O247" s="30" t="str">
        <f t="shared" si="24"/>
        <v>document.getElementById('m245').innerHTML = (b0*30+b1*30) + (s0*60+s6*60)+ (ex01*40);</v>
      </c>
      <c r="AP247" s="34" t="str">
        <f t="shared" si="25"/>
        <v>m245</v>
      </c>
      <c r="AQ247" s="6" t="str">
        <f>IF(T247="","",VLOOKUP(T247,List!N$2:O$7,2,FALSE)&amp;"*"&amp;U247&amp;IF(V247="","","+"&amp;VLOOKUP(V247,List!N$2:O$7,2,FALSE)&amp;"*"&amp;W247&amp;"-"&amp;VLOOKUP(T247,List!N$2:O$7,2,FALSE)&amp;"*"&amp;VLOOKUP(V247,List!N$2:O$7,2,FALSE)&amp;"*"&amp;MIN(U247,W247)))&amp;IF(Y247="","",IF(T247="","","+")&amp;VLOOKUP(Y247,List!P$2:Q$14,2,FALSE)&amp;"*"&amp;Z247&amp;IF(AA247="","","+"&amp;VLOOKUP(AA247,List!P$2:Q$13,2,FALSE)))</f>
        <v>ex01*40</v>
      </c>
    </row>
    <row r="248" spans="1:43" s="3" customFormat="1" ht="37.200000000000003" customHeight="1" x14ac:dyDescent="0.3">
      <c r="A248" s="8" t="s">
        <v>343</v>
      </c>
      <c r="C248" s="6" t="s">
        <v>344</v>
      </c>
      <c r="D248" s="3">
        <v>5</v>
      </c>
      <c r="E248" s="3" t="s">
        <v>39</v>
      </c>
      <c r="F248" s="6" t="s">
        <v>850</v>
      </c>
      <c r="G248" s="14" t="s">
        <v>325</v>
      </c>
      <c r="H248" s="8" t="s">
        <v>336</v>
      </c>
      <c r="I248" s="8"/>
      <c r="J248" s="4">
        <f t="shared" si="21"/>
        <v>90</v>
      </c>
      <c r="K248" s="2">
        <v>40</v>
      </c>
      <c r="L248" s="2">
        <v>20</v>
      </c>
      <c r="M248" s="2"/>
      <c r="N248" s="2">
        <f t="shared" si="22"/>
        <v>20</v>
      </c>
      <c r="O248" s="2"/>
      <c r="P248" s="2"/>
      <c r="Q248" s="2"/>
      <c r="R248" s="2"/>
      <c r="S248" s="7"/>
      <c r="T248" s="3" t="s">
        <v>14</v>
      </c>
      <c r="U248" s="3">
        <v>30</v>
      </c>
      <c r="X248" s="3">
        <f t="shared" si="23"/>
        <v>30</v>
      </c>
      <c r="Y248" s="3" t="s">
        <v>21</v>
      </c>
      <c r="Z248" s="8">
        <v>10</v>
      </c>
      <c r="AB248" s="4"/>
      <c r="AC248" s="5"/>
      <c r="AD248" s="3">
        <v>30</v>
      </c>
      <c r="AI248" s="3">
        <v>30</v>
      </c>
      <c r="AK248" s="4">
        <f t="shared" si="26"/>
        <v>30</v>
      </c>
      <c r="AM248" s="22"/>
      <c r="AN248" s="30" t="str">
        <f>"&lt;tr class='mmt"&amp;IF(E248="活動"," ev",IF(E248="限定"," ltd",""))&amp;IF(H248=""," groupless'","'")&amp;"&gt;&lt;td headers='icon'&gt;&lt;a href='https://www.alchemistcodedb.com/jp/card/"&amp;SUBSTITUTE(SUBSTITUTE(LOWER(A248),"_","-"),".png","")&amp;"'&gt;&lt;img src='resources/"&amp;A248&amp;"' title='"&amp;C248&amp;"' /&gt;&lt;/a&gt;&lt;/td&gt;&lt;td headers='name'&gt;"&amp;C248&amp;"&lt;/td&gt;&lt;td headers='rank'&gt;"&amp;D248&amp;"&lt;/td&gt;&lt;td headers='remark'&gt;"&amp;IF(E248="活動","&lt;span class='event'&gt;活動&lt;/span&gt;",IF(E248="限定","&lt;span class='limited'&gt;限定&lt;/span&gt;",""))&amp;"&lt;/td&gt;&lt;td headers='origin'&gt;&lt;span class='originName'&gt;"&amp;SUBSTITUTE(G248,CHAR(10),"&lt;br /&gt;")&amp;"&lt;/span&gt;&lt;img class='originLogo' src='resources/ui/"&amp;VLOOKUP(G248,List!F:H,2,FALSE)&amp;"'title='"&amp;SUBSTITUTE(G248,CHAR(10)," ")&amp;"' /&gt;&lt;/td&gt;&lt;td headers='group'&gt;"&amp;IF(H248="","","&lt;span class='groupName'&gt;"&amp;SUBSTITUTE(H248,CHAR(10)," ")&amp;IF(I248="","","&lt;br /&gt;"&amp;SUBSTITUTE(I248,CHAR(10)," "))&amp;"&lt;/span&gt;&lt;img class='groupLogo' src='resources/ui/"&amp;VLOOKUP(H248,List!K:L,2,FALSE)&amp;"' title='"&amp;SUBSTITUTE(H248,CHAR(10)," ")&amp;"' /&gt;")&amp;IF(I248="","","&lt;img class='groupLogo' src='resources/ui/"&amp;VLOOKUP(I248,List!K:L,2,FALSE)&amp;"' title='"&amp;SUBSTITUTE(I248,CHAR(10)," ")&amp;"' /&gt;")&amp;"&lt;/td&gt;&lt;td headers='score' id='"&amp;AP248&amp;"'&gt;"&amp;J248&amp;"&lt;/td&gt;&lt;td headers='HP'&gt;"&amp;K248&amp;"&lt;/td&gt;&lt;td headers='patk'&gt;"&amp;L248&amp;"&lt;/td&gt;&lt;td headers='matk'&gt;"&amp;M248&amp;"&lt;/td&gt;&lt;td headers='pdef'&gt;"&amp;O248&amp;"&lt;/td&gt;&lt;td headers='mdef'&gt;"&amp;P248&amp;"&lt;/td&gt;&lt;td headers='dex'&gt;"&amp;Q248&amp;"&lt;/td&gt;&lt;td headers='agi'&gt;"&amp;R248&amp;"&lt;/td&gt;&lt;td headers='luck'&gt;"&amp;S248&amp;"&lt;/td&gt;&lt;td headers='aType'&gt;"&amp;T248&amp;IF(V248="","","&lt;br /&gt;"&amp;V248)&amp; "&lt;/td&gt;&lt;td headers='a.bonus'&gt;"&amp;U248&amp;IF(W248="","","&lt;br /&gt;"&amp;W248)&amp;"&lt;/td&gt;&lt;td headers='special'&gt;"&amp;Y248&amp;IF(AA248="","","&lt;br /&gt;"&amp;AA248)&amp;"&lt;/td&gt;&lt;td headers='sp.bonus'&gt;"&amp;Z248&amp;IF(AB248="","","&lt;br /&gt;"&amp;AB248)&amp;"&lt;/td&gt;&lt;td headers='others'&gt;"&amp;AC248&amp;"&lt;/td&gt;&lt;td headers='sinA'&gt;"&amp;AD248&amp;"&lt;/td&gt;&lt;td headers='sinB'&gt;"&amp;AE248&amp;"&lt;/td&gt;&lt;td headers='sinC'&gt;"&amp;AF248&amp;"&lt;/td&gt;&lt;td headers='sinD'&gt;"&amp;AG248&amp;"&lt;/td&gt;&lt;td headers='sinE'&gt;"&amp;AH248&amp;"&lt;/td&gt;&lt;td headers='sinF'&gt;"&amp;AI248&amp;"&lt;/td&gt;&lt;td headers='sinG'&gt;"&amp;AJ248&amp;"&lt;/td&gt;&lt;/tr&gt;"</f>
        <v>&lt;tr class='mmt ltd'&gt;&lt;td headers='icon'&gt;&lt;a href='https://www.alchemistcodedb.com/jp/card/ts-wada-setsuna-02'&gt;&lt;img src='resources/TS_WADA_SETSUNA_02.png' title='懐旧は、あたたかく' /&gt;&lt;/a&gt;&lt;/td&gt;&lt;td headers='name'&gt;懐旧は、あたたかく&lt;/td&gt;&lt;td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src='resources/ui/IT_TB_BIRTH_WAD.png'title='ワダツミ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id='m246'&gt;90&lt;/td&gt;&lt;td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headers='a.bonus'&gt;30&lt;/td&gt;&lt;td headers='special'&gt;範囲&lt;/td&gt;&lt;td headers='sp.bonus'&gt;10&lt;/td&gt;&lt;td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O248" s="30" t="str">
        <f t="shared" si="24"/>
        <v>document.getElementById('m246').innerHTML = (b0*20+b1*20) + (s0*30+s1*30+s6*30)+ (ex01*30+ex13*10);</v>
      </c>
      <c r="AP248" s="34" t="str">
        <f t="shared" si="25"/>
        <v>m246</v>
      </c>
      <c r="AQ248" s="6" t="str">
        <f>IF(T248="","",VLOOKUP(T248,List!N$2:O$7,2,FALSE)&amp;"*"&amp;U248&amp;IF(V248="","","+"&amp;VLOOKUP(V248,List!N$2:O$7,2,FALSE)&amp;"*"&amp;W248&amp;"-"&amp;VLOOKUP(T248,List!N$2:O$7,2,FALSE)&amp;"*"&amp;VLOOKUP(V248,List!N$2:O$7,2,FALSE)&amp;"*"&amp;MIN(U248,W248)))&amp;IF(Y248="","",IF(T248="","","+")&amp;VLOOKUP(Y248,List!P$2:Q$14,2,FALSE)&amp;"*"&amp;Z248&amp;IF(AA248="","","+"&amp;VLOOKUP(AA248,List!P$2:Q$13,2,FALSE)))</f>
        <v>ex01*30+ex13*10</v>
      </c>
    </row>
    <row r="249" spans="1:43" s="3" customFormat="1" ht="37.200000000000003" customHeight="1" x14ac:dyDescent="0.3">
      <c r="A249" s="8" t="s">
        <v>345</v>
      </c>
      <c r="C249" s="6" t="s">
        <v>346</v>
      </c>
      <c r="D249" s="3">
        <v>5</v>
      </c>
      <c r="E249" s="3" t="s">
        <v>35</v>
      </c>
      <c r="F249" s="6"/>
      <c r="G249" s="14" t="s">
        <v>325</v>
      </c>
      <c r="H249" s="8" t="s">
        <v>336</v>
      </c>
      <c r="I249" s="8"/>
      <c r="J249" s="4">
        <f t="shared" si="21"/>
        <v>60</v>
      </c>
      <c r="K249" s="2">
        <v>30</v>
      </c>
      <c r="L249" s="2"/>
      <c r="M249" s="2"/>
      <c r="N249" s="2">
        <f t="shared" si="22"/>
        <v>0</v>
      </c>
      <c r="O249" s="2"/>
      <c r="P249" s="2"/>
      <c r="Q249" s="2"/>
      <c r="R249" s="2"/>
      <c r="S249" s="7"/>
      <c r="T249" s="3" t="s">
        <v>14</v>
      </c>
      <c r="U249" s="3">
        <v>30</v>
      </c>
      <c r="X249" s="3">
        <f t="shared" si="23"/>
        <v>30</v>
      </c>
      <c r="Z249" s="8"/>
      <c r="AB249" s="4"/>
      <c r="AC249" s="5"/>
      <c r="AI249" s="3">
        <v>30</v>
      </c>
      <c r="AK249" s="4">
        <f t="shared" si="26"/>
        <v>30</v>
      </c>
      <c r="AM249" s="22"/>
      <c r="AN249" s="30" t="str">
        <f>"&lt;tr class='mmt"&amp;IF(E249="活動"," ev",IF(E249="限定"," ltd",""))&amp;IF(H249=""," groupless'","'")&amp;"&gt;&lt;td headers='icon'&gt;&lt;a href='https://www.alchemistcodedb.com/jp/card/"&amp;SUBSTITUTE(SUBSTITUTE(LOWER(A249),"_","-"),".png","")&amp;"'&gt;&lt;img src='resources/"&amp;A249&amp;"' title='"&amp;C249&amp;"' /&gt;&lt;/a&gt;&lt;/td&gt;&lt;td headers='name'&gt;"&amp;C249&amp;"&lt;/td&gt;&lt;td headers='rank'&gt;"&amp;D249&amp;"&lt;/td&gt;&lt;td headers='remark'&gt;"&amp;IF(E249="活動","&lt;span class='event'&gt;活動&lt;/span&gt;",IF(E249="限定","&lt;span class='limited'&gt;限定&lt;/span&gt;",""))&amp;"&lt;/td&gt;&lt;td headers='origin'&gt;&lt;span class='originName'&gt;"&amp;SUBSTITUTE(G249,CHAR(10),"&lt;br /&gt;")&amp;"&lt;/span&gt;&lt;img class='originLogo' src='resources/ui/"&amp;VLOOKUP(G249,List!F:H,2,FALSE)&amp;"'title='"&amp;SUBSTITUTE(G249,CHAR(10)," ")&amp;"' /&gt;&lt;/td&gt;&lt;td headers='group'&gt;"&amp;IF(H249="","","&lt;span class='groupName'&gt;"&amp;SUBSTITUTE(H249,CHAR(10)," ")&amp;IF(I249="","","&lt;br /&gt;"&amp;SUBSTITUTE(I249,CHAR(10)," "))&amp;"&lt;/span&gt;&lt;img class='groupLogo' src='resources/ui/"&amp;VLOOKUP(H249,List!K:L,2,FALSE)&amp;"' title='"&amp;SUBSTITUTE(H249,CHAR(10)," ")&amp;"' /&gt;")&amp;IF(I249="","","&lt;img class='groupLogo' src='resources/ui/"&amp;VLOOKUP(I249,List!K:L,2,FALSE)&amp;"' title='"&amp;SUBSTITUTE(I249,CHAR(10)," ")&amp;"' /&gt;")&amp;"&lt;/td&gt;&lt;td headers='score' id='"&amp;AP249&amp;"'&gt;"&amp;J249&amp;"&lt;/td&gt;&lt;td headers='HP'&gt;"&amp;K249&amp;"&lt;/td&gt;&lt;td headers='patk'&gt;"&amp;L249&amp;"&lt;/td&gt;&lt;td headers='matk'&gt;"&amp;M249&amp;"&lt;/td&gt;&lt;td headers='pdef'&gt;"&amp;O249&amp;"&lt;/td&gt;&lt;td headers='mdef'&gt;"&amp;P249&amp;"&lt;/td&gt;&lt;td headers='dex'&gt;"&amp;Q249&amp;"&lt;/td&gt;&lt;td headers='agi'&gt;"&amp;R249&amp;"&lt;/td&gt;&lt;td headers='luck'&gt;"&amp;S249&amp;"&lt;/td&gt;&lt;td headers='aType'&gt;"&amp;T249&amp;IF(V249="","","&lt;br /&gt;"&amp;V249)&amp; "&lt;/td&gt;&lt;td headers='a.bonus'&gt;"&amp;U249&amp;IF(W249="","","&lt;br /&gt;"&amp;W249)&amp;"&lt;/td&gt;&lt;td headers='special'&gt;"&amp;Y249&amp;IF(AA249="","","&lt;br /&gt;"&amp;AA249)&amp;"&lt;/td&gt;&lt;td headers='sp.bonus'&gt;"&amp;Z249&amp;IF(AB249="","","&lt;br /&gt;"&amp;AB249)&amp;"&lt;/td&gt;&lt;td headers='others'&gt;"&amp;AC249&amp;"&lt;/td&gt;&lt;td headers='sinA'&gt;"&amp;AD249&amp;"&lt;/td&gt;&lt;td headers='sinB'&gt;"&amp;AE249&amp;"&lt;/td&gt;&lt;td headers='sinC'&gt;"&amp;AF249&amp;"&lt;/td&gt;&lt;td headers='sinD'&gt;"&amp;AG249&amp;"&lt;/td&gt;&lt;td headers='sinE'&gt;"&amp;AH249&amp;"&lt;/td&gt;&lt;td headers='sinF'&gt;"&amp;AI249&amp;"&lt;/td&gt;&lt;td headers='sinG'&gt;"&amp;AJ249&amp;"&lt;/td&gt;&lt;/tr&gt;"</f>
        <v>&lt;tr class='mmt ev'&gt;&lt;td headers='icon'&gt;&lt;a href='https://www.alchemistcodedb.com/jp/card/ts-wada-setsuna-03'&gt;&lt;img src='resources/TS_WADA_SETSUNA_03.png' title='砂塵、ひと雫の笑み' /&gt;&lt;/a&gt;&lt;/td&gt;&lt;td headers='name'&gt;砂塵、ひと雫の笑み&lt;/td&gt;&lt;td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src='resources/ui/IT_TB_BIRTH_WAD.png'title='ワダツミ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id='m247'&gt;60&lt;/td&gt;&lt;td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headers='sinG'&gt;&lt;/td&gt;&lt;/tr&gt;</v>
      </c>
      <c r="AO249" s="30" t="str">
        <f t="shared" si="24"/>
        <v>document.getElementById('m247').innerHTML = (b0*0) + (s0*30+s6*30)+ (ex01*30);</v>
      </c>
      <c r="AP249" s="34" t="str">
        <f t="shared" si="25"/>
        <v>m247</v>
      </c>
      <c r="AQ249" s="6" t="str">
        <f>IF(T249="","",VLOOKUP(T249,List!N$2:O$7,2,FALSE)&amp;"*"&amp;U249&amp;IF(V249="","","+"&amp;VLOOKUP(V249,List!N$2:O$7,2,FALSE)&amp;"*"&amp;W249&amp;"-"&amp;VLOOKUP(T249,List!N$2:O$7,2,FALSE)&amp;"*"&amp;VLOOKUP(V249,List!N$2:O$7,2,FALSE)&amp;"*"&amp;MIN(U249,W249)))&amp;IF(Y249="","",IF(T249="","","+")&amp;VLOOKUP(Y249,List!P$2:Q$14,2,FALSE)&amp;"*"&amp;Z249&amp;IF(AA249="","","+"&amp;VLOOKUP(AA249,List!P$2:Q$13,2,FALSE)))</f>
        <v>ex01*30</v>
      </c>
    </row>
    <row r="250" spans="1:43" s="3" customFormat="1" ht="37.200000000000003" customHeight="1" x14ac:dyDescent="0.3">
      <c r="A250" s="8" t="s">
        <v>347</v>
      </c>
      <c r="C250" s="6" t="s">
        <v>348</v>
      </c>
      <c r="D250" s="3">
        <v>5</v>
      </c>
      <c r="E250" s="3" t="s">
        <v>35</v>
      </c>
      <c r="F250" s="6" t="s">
        <v>848</v>
      </c>
      <c r="G250" s="14" t="s">
        <v>325</v>
      </c>
      <c r="H250" s="8" t="s">
        <v>404</v>
      </c>
      <c r="I250" s="8" t="s">
        <v>336</v>
      </c>
      <c r="J250" s="4">
        <f t="shared" si="21"/>
        <v>60</v>
      </c>
      <c r="K250" s="2">
        <v>20</v>
      </c>
      <c r="L250" s="2">
        <v>30</v>
      </c>
      <c r="M250" s="2"/>
      <c r="N250" s="2">
        <f t="shared" si="22"/>
        <v>30</v>
      </c>
      <c r="O250" s="2"/>
      <c r="P250" s="2"/>
      <c r="Q250" s="2"/>
      <c r="R250" s="2"/>
      <c r="S250" s="7"/>
      <c r="T250" s="3" t="s">
        <v>14</v>
      </c>
      <c r="U250" s="3">
        <v>20</v>
      </c>
      <c r="X250" s="3">
        <f t="shared" si="23"/>
        <v>20</v>
      </c>
      <c r="Z250" s="8"/>
      <c r="AB250" s="4"/>
      <c r="AC250" s="5"/>
      <c r="AD250" s="3">
        <v>10</v>
      </c>
      <c r="AE250" s="3">
        <v>10</v>
      </c>
      <c r="AI250" s="3">
        <v>10</v>
      </c>
      <c r="AK250" s="4">
        <f t="shared" si="26"/>
        <v>10</v>
      </c>
      <c r="AM250" s="22"/>
      <c r="AN250" s="30" t="str">
        <f>"&lt;tr class='mmt"&amp;IF(E250="活動"," ev",IF(E250="限定"," ltd",""))&amp;IF(H250=""," groupless'","'")&amp;"&gt;&lt;td headers='icon'&gt;&lt;a href='https://www.alchemistcodedb.com/jp/card/"&amp;SUBSTITUTE(SUBSTITUTE(LOWER(A250),"_","-"),".png","")&amp;"'&gt;&lt;img src='resources/"&amp;A250&amp;"' title='"&amp;C250&amp;"' /&gt;&lt;/a&gt;&lt;/td&gt;&lt;td headers='name'&gt;"&amp;C250&amp;"&lt;/td&gt;&lt;td headers='rank'&gt;"&amp;D250&amp;"&lt;/td&gt;&lt;td headers='remark'&gt;"&amp;IF(E250="活動","&lt;span class='event'&gt;活動&lt;/span&gt;",IF(E250="限定","&lt;span class='limited'&gt;限定&lt;/span&gt;",""))&amp;"&lt;/td&gt;&lt;td headers='origin'&gt;&lt;span class='originName'&gt;"&amp;SUBSTITUTE(G250,CHAR(10),"&lt;br /&gt;")&amp;"&lt;/span&gt;&lt;img class='originLogo' src='resources/ui/"&amp;VLOOKUP(G250,List!F:H,2,FALSE)&amp;"'title='"&amp;SUBSTITUTE(G250,CHAR(10)," ")&amp;"' /&gt;&lt;/td&gt;&lt;td headers='group'&gt;"&amp;IF(H250="","","&lt;span class='groupName'&gt;"&amp;SUBSTITUTE(H250,CHAR(10)," ")&amp;IF(I250="","","&lt;br /&gt;"&amp;SUBSTITUTE(I250,CHAR(10)," "))&amp;"&lt;/span&gt;&lt;img class='groupLogo' src='resources/ui/"&amp;VLOOKUP(H250,List!K:L,2,FALSE)&amp;"' title='"&amp;SUBSTITUTE(H250,CHAR(10)," ")&amp;"' /&gt;")&amp;IF(I250="","","&lt;img class='groupLogo' src='resources/ui/"&amp;VLOOKUP(I250,List!K:L,2,FALSE)&amp;"' title='"&amp;SUBSTITUTE(I250,CHAR(10)," ")&amp;"' /&gt;")&amp;"&lt;/td&gt;&lt;td headers='score' id='"&amp;AP250&amp;"'&gt;"&amp;J250&amp;"&lt;/td&gt;&lt;td headers='HP'&gt;"&amp;K250&amp;"&lt;/td&gt;&lt;td headers='patk'&gt;"&amp;L250&amp;"&lt;/td&gt;&lt;td headers='matk'&gt;"&amp;M250&amp;"&lt;/td&gt;&lt;td headers='pdef'&gt;"&amp;O250&amp;"&lt;/td&gt;&lt;td headers='mdef'&gt;"&amp;P250&amp;"&lt;/td&gt;&lt;td headers='dex'&gt;"&amp;Q250&amp;"&lt;/td&gt;&lt;td headers='agi'&gt;"&amp;R250&amp;"&lt;/td&gt;&lt;td headers='luck'&gt;"&amp;S250&amp;"&lt;/td&gt;&lt;td headers='aType'&gt;"&amp;T250&amp;IF(V250="","","&lt;br /&gt;"&amp;V250)&amp; "&lt;/td&gt;&lt;td headers='a.bonus'&gt;"&amp;U250&amp;IF(W250="","","&lt;br /&gt;"&amp;W250)&amp;"&lt;/td&gt;&lt;td headers='special'&gt;"&amp;Y250&amp;IF(AA250="","","&lt;br /&gt;"&amp;AA250)&amp;"&lt;/td&gt;&lt;td headers='sp.bonus'&gt;"&amp;Z250&amp;IF(AB250="","","&lt;br /&gt;"&amp;AB250)&amp;"&lt;/td&gt;&lt;td headers='others'&gt;"&amp;AC250&amp;"&lt;/td&gt;&lt;td headers='sinA'&gt;"&amp;AD250&amp;"&lt;/td&gt;&lt;td headers='sinB'&gt;"&amp;AE250&amp;"&lt;/td&gt;&lt;td headers='sinC'&gt;"&amp;AF250&amp;"&lt;/td&gt;&lt;td headers='sinD'&gt;"&amp;AG250&amp;"&lt;/td&gt;&lt;td headers='sinE'&gt;"&amp;AH250&amp;"&lt;/td&gt;&lt;td headers='sinF'&gt;"&amp;AI250&amp;"&lt;/td&gt;&lt;td headers='sinG'&gt;"&amp;AJ250&amp;"&lt;/td&gt;&lt;/tr&gt;"</f>
        <v>&lt;tr class='mmt ev'&gt;&lt;td headers='icon'&gt;&lt;a href='https://www.alchemistcodedb.com/jp/card/ts-wada-suzuka-01'&gt;&lt;img src='resources/TS_WADA_SUZUKA_01.png' title='調理場、その初陣は' /&gt;&lt;/a&gt;&lt;/td&gt;&lt;td headers='name'&gt;調理場、その初陣は&lt;/td&gt;&lt;td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src='resources/ui/IT_TB_BIRTH_WAD.png'title='ワダツミ Wadatsumi' /&gt;&lt;/td&gt;&lt;td headers='group'&gt;&lt;span class='groupName'&gt;シェイナファンクラブ&lt;br /&gt;ワダツミ武門&lt;/span&gt;&lt;img class='groupLogo' src='resources/ui/subgroup_shayna_fanclub.png' title='シェイナファンクラブ' /&gt;&lt;img class='groupLogo' src='resources/ui/subgroup_wadatusmi_samurai_family.png' title='ワダツミ武門' /&gt;&lt;/td&gt;&lt;td headers='score' id='m248'&gt;60&lt;/td&gt;&lt;td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headers='a.bonus'&gt;20&lt;/td&gt;&lt;td headers='special'&gt;&lt;/td&gt;&lt;td headers='sp.bonus'&gt;&lt;/td&gt;&lt;td headers='others'&gt;&lt;/td&gt;&lt;td headers='sinA'&gt;10&lt;/td&gt;&lt;td headers='sinB'&gt;10&lt;/td&gt;&lt;td headers='sinC'&gt;&lt;/td&gt;&lt;td headers='sinD'&gt;&lt;/td&gt;&lt;td headers='sinE'&gt;&lt;/td&gt;&lt;td headers='sinF'&gt;10&lt;/td&gt;&lt;td headers='sinG'&gt;&lt;/td&gt;&lt;/tr&gt;</v>
      </c>
      <c r="AO250" s="30" t="str">
        <f t="shared" si="24"/>
        <v>document.getElementById('m248').innerHTML = (b0*30+b1*30) + (s0*10+s1*10+s2*10+s6*10)+ (ex01*20);</v>
      </c>
      <c r="AP250" s="34" t="str">
        <f t="shared" si="25"/>
        <v>m248</v>
      </c>
      <c r="AQ250" s="6" t="str">
        <f>IF(T250="","",VLOOKUP(T250,List!N$2:O$7,2,FALSE)&amp;"*"&amp;U250&amp;IF(V250="","","+"&amp;VLOOKUP(V250,List!N$2:O$7,2,FALSE)&amp;"*"&amp;W250&amp;"-"&amp;VLOOKUP(T250,List!N$2:O$7,2,FALSE)&amp;"*"&amp;VLOOKUP(V250,List!N$2:O$7,2,FALSE)&amp;"*"&amp;MIN(U250,W250)))&amp;IF(Y250="","",IF(T250="","","+")&amp;VLOOKUP(Y250,List!P$2:Q$14,2,FALSE)&amp;"*"&amp;Z250&amp;IF(AA250="","","+"&amp;VLOOKUP(AA250,List!P$2:Q$13,2,FALSE)))</f>
        <v>ex01*20</v>
      </c>
    </row>
    <row r="251" spans="1:43" s="3" customFormat="1" ht="37.200000000000003" customHeight="1" x14ac:dyDescent="0.3">
      <c r="A251" s="8" t="s">
        <v>609</v>
      </c>
      <c r="C251" s="6" t="s">
        <v>612</v>
      </c>
      <c r="D251" s="3">
        <v>5</v>
      </c>
      <c r="E251" s="3" t="s">
        <v>39</v>
      </c>
      <c r="F251" s="6" t="s">
        <v>845</v>
      </c>
      <c r="G251" s="14" t="s">
        <v>325</v>
      </c>
      <c r="H251" s="8" t="s">
        <v>336</v>
      </c>
      <c r="I251" s="8" t="s">
        <v>404</v>
      </c>
      <c r="J251" s="4">
        <f t="shared" si="21"/>
        <v>120</v>
      </c>
      <c r="K251" s="2"/>
      <c r="L251" s="2">
        <v>30</v>
      </c>
      <c r="M251" s="2"/>
      <c r="N251" s="2">
        <f t="shared" si="22"/>
        <v>30</v>
      </c>
      <c r="O251" s="2"/>
      <c r="P251" s="2"/>
      <c r="Q251" s="2"/>
      <c r="R251" s="2"/>
      <c r="S251" s="7"/>
      <c r="T251" s="3" t="s">
        <v>14</v>
      </c>
      <c r="U251" s="3">
        <v>30</v>
      </c>
      <c r="X251" s="3">
        <f t="shared" si="23"/>
        <v>30</v>
      </c>
      <c r="Y251" s="3" t="s">
        <v>475</v>
      </c>
      <c r="Z251" s="8">
        <v>20</v>
      </c>
      <c r="AB251" s="4"/>
      <c r="AC251" s="5" t="s">
        <v>577</v>
      </c>
      <c r="AD251" s="3">
        <v>10</v>
      </c>
      <c r="AG251" s="3">
        <v>20</v>
      </c>
      <c r="AI251" s="3">
        <v>40</v>
      </c>
      <c r="AK251" s="4">
        <f t="shared" si="26"/>
        <v>40</v>
      </c>
      <c r="AM251" s="22"/>
      <c r="AN251" s="30" t="str">
        <f>"&lt;tr class='mmt"&amp;IF(E251="活動"," ev",IF(E251="限定"," ltd",""))&amp;IF(H251=""," groupless'","'")&amp;"&gt;&lt;td headers='icon'&gt;&lt;a href='https://www.alchemistcodedb.com/jp/card/"&amp;SUBSTITUTE(SUBSTITUTE(LOWER(A251),"_","-"),".png","")&amp;"'&gt;&lt;img src='resources/"&amp;A251&amp;"' title='"&amp;C251&amp;"' /&gt;&lt;/a&gt;&lt;/td&gt;&lt;td headers='name'&gt;"&amp;C251&amp;"&lt;/td&gt;&lt;td headers='rank'&gt;"&amp;D251&amp;"&lt;/td&gt;&lt;td headers='remark'&gt;"&amp;IF(E251="活動","&lt;span class='event'&gt;活動&lt;/span&gt;",IF(E251="限定","&lt;span class='limited'&gt;限定&lt;/span&gt;",""))&amp;"&lt;/td&gt;&lt;td headers='origin'&gt;&lt;span class='originName'&gt;"&amp;SUBSTITUTE(G251,CHAR(10),"&lt;br /&gt;")&amp;"&lt;/span&gt;&lt;img class='originLogo' src='resources/ui/"&amp;VLOOKUP(G251,List!F:H,2,FALSE)&amp;"'title='"&amp;SUBSTITUTE(G251,CHAR(10)," ")&amp;"' /&gt;&lt;/td&gt;&lt;td headers='group'&gt;"&amp;IF(H251="","","&lt;span class='groupName'&gt;"&amp;SUBSTITUTE(H251,CHAR(10)," ")&amp;IF(I251="","","&lt;br /&gt;"&amp;SUBSTITUTE(I251,CHAR(10)," "))&amp;"&lt;/span&gt;&lt;img class='groupLogo' src='resources/ui/"&amp;VLOOKUP(H251,List!K:L,2,FALSE)&amp;"' title='"&amp;SUBSTITUTE(H251,CHAR(10)," ")&amp;"' /&gt;")&amp;IF(I251="","","&lt;img class='groupLogo' src='resources/ui/"&amp;VLOOKUP(I251,List!K:L,2,FALSE)&amp;"' title='"&amp;SUBSTITUTE(I251,CHAR(10)," ")&amp;"' /&gt;")&amp;"&lt;/td&gt;&lt;td headers='score' id='"&amp;AP251&amp;"'&gt;"&amp;J251&amp;"&lt;/td&gt;&lt;td headers='HP'&gt;"&amp;K251&amp;"&lt;/td&gt;&lt;td headers='patk'&gt;"&amp;L251&amp;"&lt;/td&gt;&lt;td headers='matk'&gt;"&amp;M251&amp;"&lt;/td&gt;&lt;td headers='pdef'&gt;"&amp;O251&amp;"&lt;/td&gt;&lt;td headers='mdef'&gt;"&amp;P251&amp;"&lt;/td&gt;&lt;td headers='dex'&gt;"&amp;Q251&amp;"&lt;/td&gt;&lt;td headers='agi'&gt;"&amp;R251&amp;"&lt;/td&gt;&lt;td headers='luck'&gt;"&amp;S251&amp;"&lt;/td&gt;&lt;td headers='aType'&gt;"&amp;T251&amp;IF(V251="","","&lt;br /&gt;"&amp;V251)&amp; "&lt;/td&gt;&lt;td headers='a.bonus'&gt;"&amp;U251&amp;IF(W251="","","&lt;br /&gt;"&amp;W251)&amp;"&lt;/td&gt;&lt;td headers='special'&gt;"&amp;Y251&amp;IF(AA251="","","&lt;br /&gt;"&amp;AA251)&amp;"&lt;/td&gt;&lt;td headers='sp.bonus'&gt;"&amp;Z251&amp;IF(AB251="","","&lt;br /&gt;"&amp;AB251)&amp;"&lt;/td&gt;&lt;td headers='others'&gt;"&amp;AC251&amp;"&lt;/td&gt;&lt;td headers='sinA'&gt;"&amp;AD251&amp;"&lt;/td&gt;&lt;td headers='sinB'&gt;"&amp;AE251&amp;"&lt;/td&gt;&lt;td headers='sinC'&gt;"&amp;AF251&amp;"&lt;/td&gt;&lt;td headers='sinD'&gt;"&amp;AG251&amp;"&lt;/td&gt;&lt;td headers='sinE'&gt;"&amp;AH251&amp;"&lt;/td&gt;&lt;td headers='sinF'&gt;"&amp;AI251&amp;"&lt;/td&gt;&lt;td headers='sinG'&gt;"&amp;AJ251&amp;"&lt;/td&gt;&lt;/tr&gt;"</f>
        <v>&lt;tr class='mmt ltd'&gt;&lt;td headers='icon'&gt;&lt;a href='https://www.alchemistcodedb.com/jp/card/ts-wada-suzuka-02'&gt;&lt;img src='resources/TS_WADA_SUZUKA_02.png' title='剣豪のスイカ斬り' /&gt;&lt;/a&gt;&lt;/td&gt;&lt;td headers='name'&gt;剣豪のスイカ斬り&lt;/td&gt;&lt;td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src='resources/ui/IT_TB_BIRTH_WAD.png'title='ワダツミ Wadatsumi' /&gt;&lt;/td&gt;&lt;td headers='group'&gt;&lt;span class='groupName'&gt;ワダツミ武門&lt;br /&gt;シェイナファンクラブ&lt;/span&gt;&lt;img class='groupLogo' src='resources/ui/subgroup_wadatusmi_samurai_family.png' title='ワダツミ武門' /&gt;&lt;img class='groupLogo' src='resources/ui/subgroup_shayna_fanclub.png' title='シェイナファンクラブ' /&gt;&lt;/td&gt;&lt;td headers='score' id='m249'&gt;120&lt;/td&gt;&lt;td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headers='a.bonus'&gt;30&lt;/td&gt;&lt;td headers='special'&gt;闇属性&lt;/td&gt;&lt;td headers='sp.bonus'&gt;20&lt;/td&gt;&lt;td headers='others'&gt;MP回復+10&lt;/td&gt;&lt;td headers='sinA'&gt;10&lt;/td&gt;&lt;td headers='sinB'&gt;&lt;/td&gt;&lt;td headers='sinC'&gt;&lt;/td&gt;&lt;td headers='sinD'&gt;20&lt;/td&gt;&lt;td headers='sinE'&gt;&lt;/td&gt;&lt;td headers='sinF'&gt;40&lt;/td&gt;&lt;td headers='sinG'&gt;&lt;/td&gt;&lt;/tr&gt;</v>
      </c>
      <c r="AO251" s="30" t="str">
        <f t="shared" si="24"/>
        <v>document.getElementById('m249').innerHTML = (b0*30+b1*30) + (s0*40+s1*10+s4*20+s6*40)+ (ex01*30+ex11*20);</v>
      </c>
      <c r="AP251" s="34" t="str">
        <f t="shared" si="25"/>
        <v>m249</v>
      </c>
      <c r="AQ251" s="6" t="str">
        <f>IF(T251="","",VLOOKUP(T251,List!N$2:O$7,2,FALSE)&amp;"*"&amp;U251&amp;IF(V251="","","+"&amp;VLOOKUP(V251,List!N$2:O$7,2,FALSE)&amp;"*"&amp;W251&amp;"-"&amp;VLOOKUP(T251,List!N$2:O$7,2,FALSE)&amp;"*"&amp;VLOOKUP(V251,List!N$2:O$7,2,FALSE)&amp;"*"&amp;MIN(U251,W251)))&amp;IF(Y251="","",IF(T251="","","+")&amp;VLOOKUP(Y251,List!P$2:Q$14,2,FALSE)&amp;"*"&amp;Z251&amp;IF(AA251="","","+"&amp;VLOOKUP(AA251,List!P$2:Q$13,2,FALSE)))</f>
        <v>ex01*30+ex11*20</v>
      </c>
    </row>
    <row r="252" spans="1:43" s="3" customFormat="1" ht="37.200000000000003" customHeight="1" x14ac:dyDescent="0.3">
      <c r="A252" s="8" t="s">
        <v>349</v>
      </c>
      <c r="C252" s="6" t="s">
        <v>350</v>
      </c>
      <c r="D252" s="3">
        <v>5</v>
      </c>
      <c r="F252" s="6"/>
      <c r="G252" s="14" t="s">
        <v>325</v>
      </c>
      <c r="H252" s="8"/>
      <c r="I252" s="8"/>
      <c r="J252" s="4">
        <f t="shared" si="21"/>
        <v>0</v>
      </c>
      <c r="K252" s="2"/>
      <c r="L252" s="2"/>
      <c r="M252" s="2"/>
      <c r="N252" s="2">
        <f t="shared" si="22"/>
        <v>0</v>
      </c>
      <c r="O252" s="2"/>
      <c r="P252" s="2"/>
      <c r="Q252" s="2"/>
      <c r="R252" s="2"/>
      <c r="S252" s="7"/>
      <c r="X252" s="3">
        <f t="shared" si="23"/>
        <v>0</v>
      </c>
      <c r="Z252" s="8"/>
      <c r="AB252" s="4"/>
      <c r="AC252" s="5"/>
      <c r="AK252" s="4">
        <f t="shared" si="26"/>
        <v>0</v>
      </c>
      <c r="AM252" s="22"/>
      <c r="AN252" s="30" t="str">
        <f>"&lt;tr class='mmt"&amp;IF(E252="活動"," ev",IF(E252="限定"," ltd",""))&amp;IF(H252=""," groupless'","'")&amp;"&gt;&lt;td headers='icon'&gt;&lt;a href='https://www.alchemistcodedb.com/jp/card/"&amp;SUBSTITUTE(SUBSTITUTE(LOWER(A252),"_","-"),".png","")&amp;"'&gt;&lt;img src='resources/"&amp;A252&amp;"' title='"&amp;C252&amp;"' /&gt;&lt;/a&gt;&lt;/td&gt;&lt;td headers='name'&gt;"&amp;C252&amp;"&lt;/td&gt;&lt;td headers='rank'&gt;"&amp;D252&amp;"&lt;/td&gt;&lt;td headers='remark'&gt;"&amp;IF(E252="活動","&lt;span class='event'&gt;活動&lt;/span&gt;",IF(E252="限定","&lt;span class='limited'&gt;限定&lt;/span&gt;",""))&amp;"&lt;/td&gt;&lt;td headers='origin'&gt;&lt;span class='originName'&gt;"&amp;SUBSTITUTE(G252,CHAR(10),"&lt;br /&gt;")&amp;"&lt;/span&gt;&lt;img class='originLogo' src='resources/ui/"&amp;VLOOKUP(G252,List!F:H,2,FALSE)&amp;"'title='"&amp;SUBSTITUTE(G252,CHAR(10)," ")&amp;"' /&gt;&lt;/td&gt;&lt;td headers='group'&gt;"&amp;IF(H252="","","&lt;span class='groupName'&gt;"&amp;SUBSTITUTE(H252,CHAR(10)," ")&amp;IF(I252="","","&lt;br /&gt;"&amp;SUBSTITUTE(I252,CHAR(10)," "))&amp;"&lt;/span&gt;&lt;img class='groupLogo' src='resources/ui/"&amp;VLOOKUP(H252,List!K:L,2,FALSE)&amp;"' title='"&amp;SUBSTITUTE(H252,CHAR(10)," ")&amp;"' /&gt;")&amp;IF(I252="","","&lt;img class='groupLogo' src='resources/ui/"&amp;VLOOKUP(I252,List!K:L,2,FALSE)&amp;"' title='"&amp;SUBSTITUTE(I252,CHAR(10)," ")&amp;"' /&gt;")&amp;"&lt;/td&gt;&lt;td headers='score' id='"&amp;AP252&amp;"'&gt;"&amp;J252&amp;"&lt;/td&gt;&lt;td headers='HP'&gt;"&amp;K252&amp;"&lt;/td&gt;&lt;td headers='patk'&gt;"&amp;L252&amp;"&lt;/td&gt;&lt;td headers='matk'&gt;"&amp;M252&amp;"&lt;/td&gt;&lt;td headers='pdef'&gt;"&amp;O252&amp;"&lt;/td&gt;&lt;td headers='mdef'&gt;"&amp;P252&amp;"&lt;/td&gt;&lt;td headers='dex'&gt;"&amp;Q252&amp;"&lt;/td&gt;&lt;td headers='agi'&gt;"&amp;R252&amp;"&lt;/td&gt;&lt;td headers='luck'&gt;"&amp;S252&amp;"&lt;/td&gt;&lt;td headers='aType'&gt;"&amp;T252&amp;IF(V252="","","&lt;br /&gt;"&amp;V252)&amp; "&lt;/td&gt;&lt;td headers='a.bonus'&gt;"&amp;U252&amp;IF(W252="","","&lt;br /&gt;"&amp;W252)&amp;"&lt;/td&gt;&lt;td headers='special'&gt;"&amp;Y252&amp;IF(AA252="","","&lt;br /&gt;"&amp;AA252)&amp;"&lt;/td&gt;&lt;td headers='sp.bonus'&gt;"&amp;Z252&amp;IF(AB252="","","&lt;br /&gt;"&amp;AB252)&amp;"&lt;/td&gt;&lt;td headers='others'&gt;"&amp;AC252&amp;"&lt;/td&gt;&lt;td headers='sinA'&gt;"&amp;AD252&amp;"&lt;/td&gt;&lt;td headers='sinB'&gt;"&amp;AE252&amp;"&lt;/td&gt;&lt;td headers='sinC'&gt;"&amp;AF252&amp;"&lt;/td&gt;&lt;td headers='sinD'&gt;"&amp;AG252&amp;"&lt;/td&gt;&lt;td headers='sinE'&gt;"&amp;AH252&amp;"&lt;/td&gt;&lt;td headers='sinF'&gt;"&amp;AI252&amp;"&lt;/td&gt;&lt;td headers='sinG'&gt;"&amp;AJ252&amp;"&lt;/td&gt;&lt;/tr&gt;"</f>
        <v>&lt;tr class='mmt groupless'&gt;&lt;td headers='icon'&gt;&lt;a href='https://www.alchemistcodedb.com/jp/card/ts-wada-tamamo-01'&gt;&lt;img src='resources/TS_WADA_TAMAMO_01.png' title='咲いて散るは憧憬の花' /&gt;&lt;/a&gt;&lt;/td&gt;&lt;td headers='name'&gt;咲いて散るは憧憬の花&lt;/td&gt;&lt;td headers='rank'&gt;5&lt;/td&gt;&lt;td headers='remark'&gt;&lt;/td&gt;&lt;td headers='origin'&gt;&lt;span class='originName'&gt;ワダツミ&lt;br /&gt;Wadatsumi&lt;/span&gt;&lt;img class='originLogo' src='resources/ui/IT_TB_BIRTH_WAD.png'title='ワダツミ Wadatsumi' /&gt;&lt;/td&gt;&lt;td headers='group'&gt;&lt;/td&gt;&lt;td headers='score' id='m250'&gt;0&lt;/td&gt;&lt;td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52" s="30" t="str">
        <f t="shared" si="24"/>
        <v>document.getElementById('m250').innerHTML = (b0*0);</v>
      </c>
      <c r="AP252" s="34" t="str">
        <f t="shared" si="25"/>
        <v>m250</v>
      </c>
      <c r="AQ252" s="6" t="str">
        <f>IF(T252="","",VLOOKUP(T252,List!N$2:O$7,2,FALSE)&amp;"*"&amp;U252&amp;IF(V252="","","+"&amp;VLOOKUP(V252,List!N$2:O$7,2,FALSE)&amp;"*"&amp;W252&amp;"-"&amp;VLOOKUP(T252,List!N$2:O$7,2,FALSE)&amp;"*"&amp;VLOOKUP(V252,List!N$2:O$7,2,FALSE)&amp;"*"&amp;MIN(U252,W252)))&amp;IF(Y252="","",IF(T252="","","+")&amp;VLOOKUP(Y252,List!P$2:Q$14,2,FALSE)&amp;"*"&amp;Z252&amp;IF(AA252="","","+"&amp;VLOOKUP(AA252,List!P$2:Q$13,2,FALSE)))</f>
        <v/>
      </c>
    </row>
    <row r="253" spans="1:43" s="3" customFormat="1" ht="37.200000000000003" customHeight="1" x14ac:dyDescent="0.3">
      <c r="A253" s="8" t="s">
        <v>351</v>
      </c>
      <c r="C253" s="6" t="s">
        <v>352</v>
      </c>
      <c r="D253" s="3">
        <v>5</v>
      </c>
      <c r="E253" s="3" t="s">
        <v>35</v>
      </c>
      <c r="F253" s="6" t="s">
        <v>851</v>
      </c>
      <c r="G253" s="14" t="s">
        <v>325</v>
      </c>
      <c r="H253" s="8"/>
      <c r="I253" s="8"/>
      <c r="J253" s="4">
        <f t="shared" si="21"/>
        <v>0</v>
      </c>
      <c r="K253" s="2"/>
      <c r="L253" s="2"/>
      <c r="M253" s="2"/>
      <c r="N253" s="2">
        <f t="shared" si="22"/>
        <v>0</v>
      </c>
      <c r="O253" s="2"/>
      <c r="P253" s="2"/>
      <c r="Q253" s="2"/>
      <c r="R253" s="2"/>
      <c r="S253" s="7"/>
      <c r="X253" s="3">
        <f t="shared" si="23"/>
        <v>0</v>
      </c>
      <c r="Z253" s="8"/>
      <c r="AB253" s="4"/>
      <c r="AC253" s="5"/>
      <c r="AK253" s="4">
        <f t="shared" si="26"/>
        <v>0</v>
      </c>
      <c r="AM253" s="22"/>
      <c r="AN253" s="30" t="str">
        <f>"&lt;tr class='mmt"&amp;IF(E253="活動"," ev",IF(E253="限定"," ltd",""))&amp;IF(H253=""," groupless'","'")&amp;"&gt;&lt;td headers='icon'&gt;&lt;a href='https://www.alchemistcodedb.com/jp/card/"&amp;SUBSTITUTE(SUBSTITUTE(LOWER(A253),"_","-"),".png","")&amp;"'&gt;&lt;img src='resources/"&amp;A253&amp;"' title='"&amp;C253&amp;"' /&gt;&lt;/a&gt;&lt;/td&gt;&lt;td headers='name'&gt;"&amp;C253&amp;"&lt;/td&gt;&lt;td headers='rank'&gt;"&amp;D253&amp;"&lt;/td&gt;&lt;td headers='remark'&gt;"&amp;IF(E253="活動","&lt;span class='event'&gt;活動&lt;/span&gt;",IF(E253="限定","&lt;span class='limited'&gt;限定&lt;/span&gt;",""))&amp;"&lt;/td&gt;&lt;td headers='origin'&gt;&lt;span class='originName'&gt;"&amp;SUBSTITUTE(G253,CHAR(10),"&lt;br /&gt;")&amp;"&lt;/span&gt;&lt;img class='originLogo' src='resources/ui/"&amp;VLOOKUP(G253,List!F:H,2,FALSE)&amp;"'title='"&amp;SUBSTITUTE(G253,CHAR(10)," ")&amp;"' /&gt;&lt;/td&gt;&lt;td headers='group'&gt;"&amp;IF(H253="","","&lt;span class='groupName'&gt;"&amp;SUBSTITUTE(H253,CHAR(10)," ")&amp;IF(I253="","","&lt;br /&gt;"&amp;SUBSTITUTE(I253,CHAR(10)," "))&amp;"&lt;/span&gt;&lt;img class='groupLogo' src='resources/ui/"&amp;VLOOKUP(H253,List!K:L,2,FALSE)&amp;"' title='"&amp;SUBSTITUTE(H253,CHAR(10)," ")&amp;"' /&gt;")&amp;IF(I253="","","&lt;img class='groupLogo' src='resources/ui/"&amp;VLOOKUP(I253,List!K:L,2,FALSE)&amp;"' title='"&amp;SUBSTITUTE(I253,CHAR(10)," ")&amp;"' /&gt;")&amp;"&lt;/td&gt;&lt;td headers='score' id='"&amp;AP253&amp;"'&gt;"&amp;J253&amp;"&lt;/td&gt;&lt;td headers='HP'&gt;"&amp;K253&amp;"&lt;/td&gt;&lt;td headers='patk'&gt;"&amp;L253&amp;"&lt;/td&gt;&lt;td headers='matk'&gt;"&amp;M253&amp;"&lt;/td&gt;&lt;td headers='pdef'&gt;"&amp;O253&amp;"&lt;/td&gt;&lt;td headers='mdef'&gt;"&amp;P253&amp;"&lt;/td&gt;&lt;td headers='dex'&gt;"&amp;Q253&amp;"&lt;/td&gt;&lt;td headers='agi'&gt;"&amp;R253&amp;"&lt;/td&gt;&lt;td headers='luck'&gt;"&amp;S253&amp;"&lt;/td&gt;&lt;td headers='aType'&gt;"&amp;T253&amp;IF(V253="","","&lt;br /&gt;"&amp;V253)&amp; "&lt;/td&gt;&lt;td headers='a.bonus'&gt;"&amp;U253&amp;IF(W253="","","&lt;br /&gt;"&amp;W253)&amp;"&lt;/td&gt;&lt;td headers='special'&gt;"&amp;Y253&amp;IF(AA253="","","&lt;br /&gt;"&amp;AA253)&amp;"&lt;/td&gt;&lt;td headers='sp.bonus'&gt;"&amp;Z253&amp;IF(AB253="","","&lt;br /&gt;"&amp;AB253)&amp;"&lt;/td&gt;&lt;td headers='others'&gt;"&amp;AC253&amp;"&lt;/td&gt;&lt;td headers='sinA'&gt;"&amp;AD253&amp;"&lt;/td&gt;&lt;td headers='sinB'&gt;"&amp;AE253&amp;"&lt;/td&gt;&lt;td headers='sinC'&gt;"&amp;AF253&amp;"&lt;/td&gt;&lt;td headers='sinD'&gt;"&amp;AG253&amp;"&lt;/td&gt;&lt;td headers='sinE'&gt;"&amp;AH253&amp;"&lt;/td&gt;&lt;td headers='sinF'&gt;"&amp;AI253&amp;"&lt;/td&gt;&lt;td headers='sinG'&gt;"&amp;AJ253&amp;"&lt;/td&gt;&lt;/tr&gt;"</f>
        <v>&lt;tr class='mmt ev groupless'&gt;&lt;td headers='icon'&gt;&lt;a href='https://www.alchemistcodedb.com/jp/card/ts-wada-tamamo-02'&gt;&lt;img src='resources/TS_WADA_TAMAMO_02.png' title='約束の時、幸福の味' /&gt;&lt;/a&gt;&lt;/td&gt;&lt;td headers='name'&gt;約束の時、幸福の味&lt;/td&gt;&lt;td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src='resources/ui/IT_TB_BIRTH_WAD.png'title='ワダツミ Wadatsumi' /&gt;&lt;/td&gt;&lt;td headers='group'&gt;&lt;/td&gt;&lt;td headers='score' id='m251'&gt;0&lt;/td&gt;&lt;td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53" s="30" t="str">
        <f t="shared" si="24"/>
        <v>document.getElementById('m251').innerHTML = (b0*0);</v>
      </c>
      <c r="AP253" s="34" t="str">
        <f t="shared" si="25"/>
        <v>m251</v>
      </c>
      <c r="AQ253" s="6" t="str">
        <f>IF(T253="","",VLOOKUP(T253,List!N$2:O$7,2,FALSE)&amp;"*"&amp;U253&amp;IF(V253="","","+"&amp;VLOOKUP(V253,List!N$2:O$7,2,FALSE)&amp;"*"&amp;W253&amp;"-"&amp;VLOOKUP(T253,List!N$2:O$7,2,FALSE)&amp;"*"&amp;VLOOKUP(V253,List!N$2:O$7,2,FALSE)&amp;"*"&amp;MIN(U253,W253)))&amp;IF(Y253="","",IF(T253="","","+")&amp;VLOOKUP(Y253,List!P$2:Q$14,2,FALSE)&amp;"*"&amp;Z253&amp;IF(AA253="","","+"&amp;VLOOKUP(AA253,List!P$2:Q$13,2,FALSE)))</f>
        <v/>
      </c>
    </row>
    <row r="254" spans="1:43" s="3" customFormat="1" ht="37.200000000000003" customHeight="1" x14ac:dyDescent="0.3">
      <c r="A254" s="8" t="s">
        <v>750</v>
      </c>
      <c r="C254" s="6" t="s">
        <v>767</v>
      </c>
      <c r="D254" s="3">
        <v>5</v>
      </c>
      <c r="E254" s="3" t="s">
        <v>39</v>
      </c>
      <c r="F254" s="6"/>
      <c r="G254" s="14" t="s">
        <v>325</v>
      </c>
      <c r="H254" s="8" t="s">
        <v>753</v>
      </c>
      <c r="I254" s="8"/>
      <c r="J254" s="4">
        <f t="shared" si="21"/>
        <v>70</v>
      </c>
      <c r="K254" s="2"/>
      <c r="L254" s="2">
        <v>40</v>
      </c>
      <c r="M254" s="2"/>
      <c r="N254" s="2">
        <f t="shared" si="22"/>
        <v>40</v>
      </c>
      <c r="O254" s="2"/>
      <c r="P254" s="2"/>
      <c r="Q254" s="2">
        <v>20</v>
      </c>
      <c r="R254" s="2"/>
      <c r="S254" s="7"/>
      <c r="X254" s="3">
        <f t="shared" si="23"/>
        <v>0</v>
      </c>
      <c r="Z254" s="8"/>
      <c r="AB254" s="4"/>
      <c r="AC254" s="5" t="s">
        <v>543</v>
      </c>
      <c r="AE254" s="3">
        <v>30</v>
      </c>
      <c r="AI254" s="3">
        <v>30</v>
      </c>
      <c r="AK254" s="4">
        <f t="shared" si="26"/>
        <v>30</v>
      </c>
      <c r="AM254" s="22"/>
      <c r="AN254" s="30" t="str">
        <f>"&lt;tr class='mmt"&amp;IF(E254="活動"," ev",IF(E254="限定"," ltd",""))&amp;IF(H254=""," groupless'","'")&amp;"&gt;&lt;td headers='icon'&gt;&lt;a href='https://www.alchemistcodedb.com/jp/card/"&amp;SUBSTITUTE(SUBSTITUTE(LOWER(A254),"_","-"),".png","")&amp;"'&gt;&lt;img src='resources/"&amp;A254&amp;"' title='"&amp;C254&amp;"' /&gt;&lt;/a&gt;&lt;/td&gt;&lt;td headers='name'&gt;"&amp;C254&amp;"&lt;/td&gt;&lt;td headers='rank'&gt;"&amp;D254&amp;"&lt;/td&gt;&lt;td headers='remark'&gt;"&amp;IF(E254="活動","&lt;span class='event'&gt;活動&lt;/span&gt;",IF(E254="限定","&lt;span class='limited'&gt;限定&lt;/span&gt;",""))&amp;"&lt;/td&gt;&lt;td headers='origin'&gt;&lt;span class='originName'&gt;"&amp;SUBSTITUTE(G254,CHAR(10),"&lt;br /&gt;")&amp;"&lt;/span&gt;&lt;img class='originLogo' src='resources/ui/"&amp;VLOOKUP(G254,List!F:H,2,FALSE)&amp;"'title='"&amp;SUBSTITUTE(G254,CHAR(10)," ")&amp;"' /&gt;&lt;/td&gt;&lt;td headers='group'&gt;"&amp;IF(H254="","","&lt;span class='groupName'&gt;"&amp;SUBSTITUTE(H254,CHAR(10)," ")&amp;IF(I254="","","&lt;br /&gt;"&amp;SUBSTITUTE(I254,CHAR(10)," "))&amp;"&lt;/span&gt;&lt;img class='groupLogo' src='resources/ui/"&amp;VLOOKUP(H254,List!K:L,2,FALSE)&amp;"' title='"&amp;SUBSTITUTE(H254,CHAR(10)," ")&amp;"' /&gt;")&amp;IF(I254="","","&lt;img class='groupLogo' src='resources/ui/"&amp;VLOOKUP(I254,List!K:L,2,FALSE)&amp;"' title='"&amp;SUBSTITUTE(I254,CHAR(10)," ")&amp;"' /&gt;")&amp;"&lt;/td&gt;&lt;td headers='score' id='"&amp;AP254&amp;"'&gt;"&amp;J254&amp;"&lt;/td&gt;&lt;td headers='HP'&gt;"&amp;K254&amp;"&lt;/td&gt;&lt;td headers='patk'&gt;"&amp;L254&amp;"&lt;/td&gt;&lt;td headers='matk'&gt;"&amp;M254&amp;"&lt;/td&gt;&lt;td headers='pdef'&gt;"&amp;O254&amp;"&lt;/td&gt;&lt;td headers='mdef'&gt;"&amp;P254&amp;"&lt;/td&gt;&lt;td headers='dex'&gt;"&amp;Q254&amp;"&lt;/td&gt;&lt;td headers='agi'&gt;"&amp;R254&amp;"&lt;/td&gt;&lt;td headers='luck'&gt;"&amp;S254&amp;"&lt;/td&gt;&lt;td headers='aType'&gt;"&amp;T254&amp;IF(V254="","","&lt;br /&gt;"&amp;V254)&amp; "&lt;/td&gt;&lt;td headers='a.bonus'&gt;"&amp;U254&amp;IF(W254="","","&lt;br /&gt;"&amp;W254)&amp;"&lt;/td&gt;&lt;td headers='special'&gt;"&amp;Y254&amp;IF(AA254="","","&lt;br /&gt;"&amp;AA254)&amp;"&lt;/td&gt;&lt;td headers='sp.bonus'&gt;"&amp;Z254&amp;IF(AB254="","","&lt;br /&gt;"&amp;AB254)&amp;"&lt;/td&gt;&lt;td headers='others'&gt;"&amp;AC254&amp;"&lt;/td&gt;&lt;td headers='sinA'&gt;"&amp;AD254&amp;"&lt;/td&gt;&lt;td headers='sinB'&gt;"&amp;AE254&amp;"&lt;/td&gt;&lt;td headers='sinC'&gt;"&amp;AF254&amp;"&lt;/td&gt;&lt;td headers='sinD'&gt;"&amp;AG254&amp;"&lt;/td&gt;&lt;td headers='sinE'&gt;"&amp;AH254&amp;"&lt;/td&gt;&lt;td headers='sinF'&gt;"&amp;AI254&amp;"&lt;/td&gt;&lt;td headers='sinG'&gt;"&amp;AJ254&amp;"&lt;/td&gt;&lt;/tr&gt;"</f>
        <v>&lt;tr class='mmt ltd'&gt;&lt;td headers='icon'&gt;&lt;a href='https://www.alchemistcodedb.com/jp/card/ts-wada-tanosuke-01'&gt;&lt;img src='resources/TS_WADA_TANOSUKE_01.png' title='眠れる昼の灯火' /&gt;&lt;/a&gt;&lt;/td&gt;&lt;td headers='name'&gt;眠れる昼の灯火&lt;/td&gt;&lt;td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src='resources/ui/IT_TB_BIRTH_WAD.png'title='ワダツミ Wadatsumi' /&gt;&lt;/td&gt;&lt;td headers='group'&gt;&lt;span class='groupName'&gt;鬼掃隊“刃狐”&lt;/span&gt;&lt;img class='groupLogo' src='resources/ui/subgroup_jinko_member.png' title='鬼掃隊“刃狐”' /&gt;&lt;/td&gt;&lt;td headers='score' id='m252'&gt;70&lt;/td&gt;&lt;td headers='HP'&gt;&lt;/td&gt;&lt;td headers='patk'&gt;40&lt;/td&gt;&lt;td headers='matk'&gt;&lt;/td&gt;&lt;td headers='pdef'&gt;&lt;/td&gt;&lt;td headers='mdef'&gt;&lt;/td&gt;&lt;td headers='dex'&gt;20&lt;/td&gt;&lt;td headers='agi'&gt;&lt;/td&gt;&lt;td headers='luck'&gt;&lt;/td&gt;&lt;td headers='aType'&gt;&lt;/td&gt;&lt;td headers='a.bonus'&gt;&lt;/td&gt;&lt;td headers='special'&gt;&lt;/td&gt;&lt;td headers='sp.bonus'&gt;&lt;/td&gt;&lt;td headers='others'&gt;回避率+10&lt;/td&gt;&lt;td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O254" s="30" t="str">
        <f t="shared" si="24"/>
        <v>document.getElementById('m252').innerHTML = (b0*40+b1*40) + (s0*30+s2*30+s6*30);</v>
      </c>
      <c r="AP254" s="34" t="str">
        <f t="shared" si="25"/>
        <v>m252</v>
      </c>
      <c r="AQ254" s="6" t="str">
        <f>IF(T254="","",VLOOKUP(T254,List!N$2:O$7,2,FALSE)&amp;"*"&amp;U254&amp;IF(V254="","","+"&amp;VLOOKUP(V254,List!N$2:O$7,2,FALSE)&amp;"*"&amp;W254&amp;"-"&amp;VLOOKUP(T254,List!N$2:O$7,2,FALSE)&amp;"*"&amp;VLOOKUP(V254,List!N$2:O$7,2,FALSE)&amp;"*"&amp;MIN(U254,W254)))&amp;IF(Y254="","",IF(T254="","","+")&amp;VLOOKUP(Y254,List!P$2:Q$14,2,FALSE)&amp;"*"&amp;Z254&amp;IF(AA254="","","+"&amp;VLOOKUP(AA254,List!P$2:Q$13,2,FALSE)))</f>
        <v/>
      </c>
    </row>
    <row r="255" spans="1:43" s="3" customFormat="1" ht="37.200000000000003" customHeight="1" x14ac:dyDescent="0.3">
      <c r="A255" s="8" t="s">
        <v>751</v>
      </c>
      <c r="C255" s="6" t="s">
        <v>768</v>
      </c>
      <c r="D255" s="3">
        <v>5</v>
      </c>
      <c r="E255" s="3" t="s">
        <v>39</v>
      </c>
      <c r="F255" s="6"/>
      <c r="G255" s="14" t="s">
        <v>325</v>
      </c>
      <c r="H255" s="8" t="s">
        <v>753</v>
      </c>
      <c r="I255" s="8"/>
      <c r="J255" s="4">
        <f t="shared" si="21"/>
        <v>70</v>
      </c>
      <c r="K255" s="2">
        <v>40</v>
      </c>
      <c r="L255" s="2">
        <v>30</v>
      </c>
      <c r="M255" s="2"/>
      <c r="N255" s="2">
        <f t="shared" si="22"/>
        <v>30</v>
      </c>
      <c r="O255" s="2"/>
      <c r="P255" s="2"/>
      <c r="Q255" s="2">
        <v>30</v>
      </c>
      <c r="R255" s="2"/>
      <c r="S255" s="7"/>
      <c r="X255" s="3">
        <f t="shared" si="23"/>
        <v>0</v>
      </c>
      <c r="Z255" s="8"/>
      <c r="AB255" s="4"/>
      <c r="AC255" s="5"/>
      <c r="AG255" s="3">
        <v>20</v>
      </c>
      <c r="AI255" s="3">
        <v>40</v>
      </c>
      <c r="AK255" s="4">
        <f t="shared" si="26"/>
        <v>40</v>
      </c>
      <c r="AM255" s="22"/>
      <c r="AN255" s="30" t="str">
        <f>"&lt;tr class='mmt"&amp;IF(E255="活動"," ev",IF(E255="限定"," ltd",""))&amp;IF(H255=""," groupless'","'")&amp;"&gt;&lt;td headers='icon'&gt;&lt;a href='https://www.alchemistcodedb.com/jp/card/"&amp;SUBSTITUTE(SUBSTITUTE(LOWER(A255),"_","-"),".png","")&amp;"'&gt;&lt;img src='resources/"&amp;A255&amp;"' title='"&amp;C255&amp;"' /&gt;&lt;/a&gt;&lt;/td&gt;&lt;td headers='name'&gt;"&amp;C255&amp;"&lt;/td&gt;&lt;td headers='rank'&gt;"&amp;D255&amp;"&lt;/td&gt;&lt;td headers='remark'&gt;"&amp;IF(E255="活動","&lt;span class='event'&gt;活動&lt;/span&gt;",IF(E255="限定","&lt;span class='limited'&gt;限定&lt;/span&gt;",""))&amp;"&lt;/td&gt;&lt;td headers='origin'&gt;&lt;span class='originName'&gt;"&amp;SUBSTITUTE(G255,CHAR(10),"&lt;br /&gt;")&amp;"&lt;/span&gt;&lt;img class='originLogo' src='resources/ui/"&amp;VLOOKUP(G255,List!F:H,2,FALSE)&amp;"'title='"&amp;SUBSTITUTE(G255,CHAR(10)," ")&amp;"' /&gt;&lt;/td&gt;&lt;td headers='group'&gt;"&amp;IF(H255="","","&lt;span class='groupName'&gt;"&amp;SUBSTITUTE(H255,CHAR(10)," ")&amp;IF(I255="","","&lt;br /&gt;"&amp;SUBSTITUTE(I255,CHAR(10)," "))&amp;"&lt;/span&gt;&lt;img class='groupLogo' src='resources/ui/"&amp;VLOOKUP(H255,List!K:L,2,FALSE)&amp;"' title='"&amp;SUBSTITUTE(H255,CHAR(10)," ")&amp;"' /&gt;")&amp;IF(I255="","","&lt;img class='groupLogo' src='resources/ui/"&amp;VLOOKUP(I255,List!K:L,2,FALSE)&amp;"' title='"&amp;SUBSTITUTE(I255,CHAR(10)," ")&amp;"' /&gt;")&amp;"&lt;/td&gt;&lt;td headers='score' id='"&amp;AP255&amp;"'&gt;"&amp;J255&amp;"&lt;/td&gt;&lt;td headers='HP'&gt;"&amp;K255&amp;"&lt;/td&gt;&lt;td headers='patk'&gt;"&amp;L255&amp;"&lt;/td&gt;&lt;td headers='matk'&gt;"&amp;M255&amp;"&lt;/td&gt;&lt;td headers='pdef'&gt;"&amp;O255&amp;"&lt;/td&gt;&lt;td headers='mdef'&gt;"&amp;P255&amp;"&lt;/td&gt;&lt;td headers='dex'&gt;"&amp;Q255&amp;"&lt;/td&gt;&lt;td headers='agi'&gt;"&amp;R255&amp;"&lt;/td&gt;&lt;td headers='luck'&gt;"&amp;S255&amp;"&lt;/td&gt;&lt;td headers='aType'&gt;"&amp;T255&amp;IF(V255="","","&lt;br /&gt;"&amp;V255)&amp; "&lt;/td&gt;&lt;td headers='a.bonus'&gt;"&amp;U255&amp;IF(W255="","","&lt;br /&gt;"&amp;W255)&amp;"&lt;/td&gt;&lt;td headers='special'&gt;"&amp;Y255&amp;IF(AA255="","","&lt;br /&gt;"&amp;AA255)&amp;"&lt;/td&gt;&lt;td headers='sp.bonus'&gt;"&amp;Z255&amp;IF(AB255="","","&lt;br /&gt;"&amp;AB255)&amp;"&lt;/td&gt;&lt;td headers='others'&gt;"&amp;AC255&amp;"&lt;/td&gt;&lt;td headers='sinA'&gt;"&amp;AD255&amp;"&lt;/td&gt;&lt;td headers='sinB'&gt;"&amp;AE255&amp;"&lt;/td&gt;&lt;td headers='sinC'&gt;"&amp;AF255&amp;"&lt;/td&gt;&lt;td headers='sinD'&gt;"&amp;AG255&amp;"&lt;/td&gt;&lt;td headers='sinE'&gt;"&amp;AH255&amp;"&lt;/td&gt;&lt;td headers='sinF'&gt;"&amp;AI255&amp;"&lt;/td&gt;&lt;td headers='sinG'&gt;"&amp;AJ255&amp;"&lt;/td&gt;&lt;/tr&gt;"</f>
        <v>&lt;tr class='mmt ltd'&gt;&lt;td headers='icon'&gt;&lt;a href='https://www.alchemistcodedb.com/jp/card/ts-wada-ugachi-01'&gt;&lt;img src='resources/TS_WADA_UGACHI_01.png' title='穿つ刀の静かな時間' /&gt;&lt;/a&gt;&lt;/td&gt;&lt;td headers='name'&gt;穿つ刀の静かな時間&lt;/td&gt;&lt;td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src='resources/ui/IT_TB_BIRTH_WAD.png'title='ワダツミ Wadatsumi' /&gt;&lt;/td&gt;&lt;td headers='group'&gt;&lt;span class='groupName'&gt;鬼掃隊“刃狐”&lt;/span&gt;&lt;img class='groupLogo' src='resources/ui/subgroup_jinko_member.png' title='鬼掃隊“刃狐”' /&gt;&lt;/td&gt;&lt;td headers='score' id='m253'&gt;70&lt;/td&gt;&lt;td headers='HP'&gt;40&lt;/td&gt;&lt;td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headers='sinF'&gt;40&lt;/td&gt;&lt;td headers='sinG'&gt;&lt;/td&gt;&lt;/tr&gt;</v>
      </c>
      <c r="AO255" s="30" t="str">
        <f t="shared" si="24"/>
        <v>document.getElementById('m253').innerHTML = (b0*30+b1*30) + (s0*40+s4*20+s6*40);</v>
      </c>
      <c r="AP255" s="34" t="str">
        <f t="shared" si="25"/>
        <v>m253</v>
      </c>
      <c r="AQ255" s="6" t="str">
        <f>IF(T255="","",VLOOKUP(T255,List!N$2:O$7,2,FALSE)&amp;"*"&amp;U255&amp;IF(V255="","","+"&amp;VLOOKUP(V255,List!N$2:O$7,2,FALSE)&amp;"*"&amp;W255&amp;"-"&amp;VLOOKUP(T255,List!N$2:O$7,2,FALSE)&amp;"*"&amp;VLOOKUP(V255,List!N$2:O$7,2,FALSE)&amp;"*"&amp;MIN(U255,W255)))&amp;IF(Y255="","",IF(T255="","","+")&amp;VLOOKUP(Y255,List!P$2:Q$14,2,FALSE)&amp;"*"&amp;Z255&amp;IF(AA255="","","+"&amp;VLOOKUP(AA255,List!P$2:Q$13,2,FALSE)))</f>
        <v/>
      </c>
    </row>
    <row r="256" spans="1:43" s="3" customFormat="1" ht="37.200000000000003" customHeight="1" x14ac:dyDescent="0.3">
      <c r="A256" s="8" t="s">
        <v>353</v>
      </c>
      <c r="C256" s="6" t="s">
        <v>354</v>
      </c>
      <c r="D256" s="3">
        <v>5</v>
      </c>
      <c r="F256" s="6"/>
      <c r="G256" s="14" t="s">
        <v>325</v>
      </c>
      <c r="H256" s="8" t="s">
        <v>336</v>
      </c>
      <c r="I256" s="8"/>
      <c r="J256" s="4">
        <f t="shared" si="21"/>
        <v>70</v>
      </c>
      <c r="K256" s="2">
        <v>40</v>
      </c>
      <c r="L256" s="2"/>
      <c r="M256" s="2">
        <v>30</v>
      </c>
      <c r="N256" s="2">
        <f t="shared" si="22"/>
        <v>30</v>
      </c>
      <c r="O256" s="2"/>
      <c r="P256" s="2"/>
      <c r="Q256" s="2"/>
      <c r="R256" s="2">
        <v>10</v>
      </c>
      <c r="S256" s="7">
        <v>20</v>
      </c>
      <c r="X256" s="3">
        <f t="shared" si="23"/>
        <v>0</v>
      </c>
      <c r="Z256" s="8"/>
      <c r="AB256" s="4"/>
      <c r="AC256" s="5"/>
      <c r="AG256" s="3">
        <v>20</v>
      </c>
      <c r="AI256" s="3">
        <v>40</v>
      </c>
      <c r="AK256" s="4">
        <f t="shared" si="26"/>
        <v>40</v>
      </c>
      <c r="AM256" s="22"/>
      <c r="AN256" s="30" t="str">
        <f>"&lt;tr class='mmt"&amp;IF(E256="活動"," ev",IF(E256="限定"," ltd",""))&amp;IF(H256=""," groupless'","'")&amp;"&gt;&lt;td headers='icon'&gt;&lt;a href='https://www.alchemistcodedb.com/jp/card/"&amp;SUBSTITUTE(SUBSTITUTE(LOWER(A256),"_","-"),".png","")&amp;"'&gt;&lt;img src='resources/"&amp;A256&amp;"' title='"&amp;C256&amp;"' /&gt;&lt;/a&gt;&lt;/td&gt;&lt;td headers='name'&gt;"&amp;C256&amp;"&lt;/td&gt;&lt;td headers='rank'&gt;"&amp;D256&amp;"&lt;/td&gt;&lt;td headers='remark'&gt;"&amp;IF(E256="活動","&lt;span class='event'&gt;活動&lt;/span&gt;",IF(E256="限定","&lt;span class='limited'&gt;限定&lt;/span&gt;",""))&amp;"&lt;/td&gt;&lt;td headers='origin'&gt;&lt;span class='originName'&gt;"&amp;SUBSTITUTE(G256,CHAR(10),"&lt;br /&gt;")&amp;"&lt;/span&gt;&lt;img class='originLogo' src='resources/ui/"&amp;VLOOKUP(G256,List!F:H,2,FALSE)&amp;"'title='"&amp;SUBSTITUTE(G256,CHAR(10)," ")&amp;"' /&gt;&lt;/td&gt;&lt;td headers='group'&gt;"&amp;IF(H256="","","&lt;span class='groupName'&gt;"&amp;SUBSTITUTE(H256,CHAR(10)," ")&amp;IF(I256="","","&lt;br /&gt;"&amp;SUBSTITUTE(I256,CHAR(10)," "))&amp;"&lt;/span&gt;&lt;img class='groupLogo' src='resources/ui/"&amp;VLOOKUP(H256,List!K:L,2,FALSE)&amp;"' title='"&amp;SUBSTITUTE(H256,CHAR(10)," ")&amp;"' /&gt;")&amp;IF(I256="","","&lt;img class='groupLogo' src='resources/ui/"&amp;VLOOKUP(I256,List!K:L,2,FALSE)&amp;"' title='"&amp;SUBSTITUTE(I256,CHAR(10)," ")&amp;"' /&gt;")&amp;"&lt;/td&gt;&lt;td headers='score' id='"&amp;AP256&amp;"'&gt;"&amp;J256&amp;"&lt;/td&gt;&lt;td headers='HP'&gt;"&amp;K256&amp;"&lt;/td&gt;&lt;td headers='patk'&gt;"&amp;L256&amp;"&lt;/td&gt;&lt;td headers='matk'&gt;"&amp;M256&amp;"&lt;/td&gt;&lt;td headers='pdef'&gt;"&amp;O256&amp;"&lt;/td&gt;&lt;td headers='mdef'&gt;"&amp;P256&amp;"&lt;/td&gt;&lt;td headers='dex'&gt;"&amp;Q256&amp;"&lt;/td&gt;&lt;td headers='agi'&gt;"&amp;R256&amp;"&lt;/td&gt;&lt;td headers='luck'&gt;"&amp;S256&amp;"&lt;/td&gt;&lt;td headers='aType'&gt;"&amp;T256&amp;IF(V256="","","&lt;br /&gt;"&amp;V256)&amp; "&lt;/td&gt;&lt;td headers='a.bonus'&gt;"&amp;U256&amp;IF(W256="","","&lt;br /&gt;"&amp;W256)&amp;"&lt;/td&gt;&lt;td headers='special'&gt;"&amp;Y256&amp;IF(AA256="","","&lt;br /&gt;"&amp;AA256)&amp;"&lt;/td&gt;&lt;td headers='sp.bonus'&gt;"&amp;Z256&amp;IF(AB256="","","&lt;br /&gt;"&amp;AB256)&amp;"&lt;/td&gt;&lt;td headers='others'&gt;"&amp;AC256&amp;"&lt;/td&gt;&lt;td headers='sinA'&gt;"&amp;AD256&amp;"&lt;/td&gt;&lt;td headers='sinB'&gt;"&amp;AE256&amp;"&lt;/td&gt;&lt;td headers='sinC'&gt;"&amp;AF256&amp;"&lt;/td&gt;&lt;td headers='sinD'&gt;"&amp;AG256&amp;"&lt;/td&gt;&lt;td headers='sinE'&gt;"&amp;AH256&amp;"&lt;/td&gt;&lt;td headers='sinF'&gt;"&amp;AI256&amp;"&lt;/td&gt;&lt;td headers='sinG'&gt;"&amp;AJ256&amp;"&lt;/td&gt;&lt;/tr&gt;"</f>
        <v>&lt;tr class='mmt'&gt;&lt;td headers='icon'&gt;&lt;a href='https://www.alchemistcodedb.com/jp/card/ts-wada-yomi-01'&gt;&lt;img src='resources/TS_WADA_YOMI_01.png' title='誓い、彼岸の花に' /&gt;&lt;/a&gt;&lt;/td&gt;&lt;td headers='name'&gt;誓い、彼岸の花に&lt;/td&gt;&lt;td headers='rank'&gt;5&lt;/td&gt;&lt;td headers='remark'&gt;&lt;/td&gt;&lt;td headers='origin'&gt;&lt;span class='originName'&gt;ワダツミ&lt;br /&gt;Wadatsumi&lt;/span&gt;&lt;img class='originLogo' src='resources/ui/IT_TB_BIRTH_WAD.png'title='ワダツミ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id='m254'&gt;70&lt;/td&gt;&lt;td headers='HP'&gt;40&lt;/td&gt;&lt;td headers='patk'&gt;&lt;/td&gt;&lt;td headers='matk'&gt;30&lt;/td&gt;&lt;td headers='pdef'&gt;&lt;/td&gt;&lt;td headers='mdef'&gt;&lt;/td&gt;&lt;td headers='dex'&gt;&lt;/td&gt;&lt;td headers='agi'&gt;10&lt;/td&gt;&lt;td headers='luck'&gt;20&lt;/td&gt;&lt;td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headers='sinF'&gt;40&lt;/td&gt;&lt;td headers='sinG'&gt;&lt;/td&gt;&lt;/tr&gt;</v>
      </c>
      <c r="AO256" s="30" t="str">
        <f t="shared" si="24"/>
        <v>document.getElementById('m254').innerHTML = (b0*30) + (s0*40+s4*20+s6*40);</v>
      </c>
      <c r="AP256" s="34" t="str">
        <f t="shared" si="25"/>
        <v>m254</v>
      </c>
      <c r="AQ256" s="6" t="str">
        <f>IF(T256="","",VLOOKUP(T256,List!N$2:O$7,2,FALSE)&amp;"*"&amp;U256&amp;IF(V256="","","+"&amp;VLOOKUP(V256,List!N$2:O$7,2,FALSE)&amp;"*"&amp;W256&amp;"-"&amp;VLOOKUP(T256,List!N$2:O$7,2,FALSE)&amp;"*"&amp;VLOOKUP(V256,List!N$2:O$7,2,FALSE)&amp;"*"&amp;MIN(U256,W256)))&amp;IF(Y256="","",IF(T256="","","+")&amp;VLOOKUP(Y256,List!P$2:Q$14,2,FALSE)&amp;"*"&amp;Z256&amp;IF(AA256="","","+"&amp;VLOOKUP(AA256,List!P$2:Q$13,2,FALSE)))</f>
        <v/>
      </c>
    </row>
    <row r="257" spans="1:43" s="3" customFormat="1" ht="37.200000000000003" customHeight="1" x14ac:dyDescent="0.3">
      <c r="A257" s="8" t="s">
        <v>740</v>
      </c>
      <c r="C257" s="6" t="s">
        <v>741</v>
      </c>
      <c r="D257" s="3">
        <v>5</v>
      </c>
      <c r="E257" s="3" t="s">
        <v>39</v>
      </c>
      <c r="F257" s="6" t="s">
        <v>850</v>
      </c>
      <c r="G257" s="14" t="s">
        <v>325</v>
      </c>
      <c r="H257" s="8" t="s">
        <v>336</v>
      </c>
      <c r="I257" s="8"/>
      <c r="J257" s="4">
        <f t="shared" si="21"/>
        <v>50</v>
      </c>
      <c r="K257" s="2">
        <v>60</v>
      </c>
      <c r="L257" s="2"/>
      <c r="M257" s="2"/>
      <c r="N257" s="2">
        <f t="shared" si="22"/>
        <v>0</v>
      </c>
      <c r="O257" s="2"/>
      <c r="P257" s="2"/>
      <c r="Q257" s="2"/>
      <c r="R257" s="2"/>
      <c r="S257" s="7"/>
      <c r="T257" s="3" t="s">
        <v>14</v>
      </c>
      <c r="U257" s="3">
        <v>20</v>
      </c>
      <c r="V257" s="3" t="s">
        <v>18</v>
      </c>
      <c r="W257" s="3">
        <v>20</v>
      </c>
      <c r="X257" s="3">
        <f t="shared" si="23"/>
        <v>20</v>
      </c>
      <c r="Z257" s="8"/>
      <c r="AB257" s="4"/>
      <c r="AC257" s="5"/>
      <c r="AG257" s="3">
        <v>30</v>
      </c>
      <c r="AI257" s="3">
        <v>30</v>
      </c>
      <c r="AK257" s="4">
        <f t="shared" si="26"/>
        <v>30</v>
      </c>
      <c r="AM257" s="22"/>
      <c r="AN257" s="30" t="str">
        <f>"&lt;tr class='mmt"&amp;IF(E257="活動"," ev",IF(E257="限定"," ltd",""))&amp;IF(H257=""," groupless'","'")&amp;"&gt;&lt;td headers='icon'&gt;&lt;a href='https://www.alchemistcodedb.com/jp/card/"&amp;SUBSTITUTE(SUBSTITUTE(LOWER(A257),"_","-"),".png","")&amp;"'&gt;&lt;img src='resources/"&amp;A257&amp;"' title='"&amp;C257&amp;"' /&gt;&lt;/a&gt;&lt;/td&gt;&lt;td headers='name'&gt;"&amp;C257&amp;"&lt;/td&gt;&lt;td headers='rank'&gt;"&amp;D257&amp;"&lt;/td&gt;&lt;td headers='remark'&gt;"&amp;IF(E257="活動","&lt;span class='event'&gt;活動&lt;/span&gt;",IF(E257="限定","&lt;span class='limited'&gt;限定&lt;/span&gt;",""))&amp;"&lt;/td&gt;&lt;td headers='origin'&gt;&lt;span class='originName'&gt;"&amp;SUBSTITUTE(G257,CHAR(10),"&lt;br /&gt;")&amp;"&lt;/span&gt;&lt;img class='originLogo' src='resources/ui/"&amp;VLOOKUP(G257,List!F:H,2,FALSE)&amp;"'title='"&amp;SUBSTITUTE(G257,CHAR(10)," ")&amp;"' /&gt;&lt;/td&gt;&lt;td headers='group'&gt;"&amp;IF(H257="","","&lt;span class='groupName'&gt;"&amp;SUBSTITUTE(H257,CHAR(10)," ")&amp;IF(I257="","","&lt;br /&gt;"&amp;SUBSTITUTE(I257,CHAR(10)," "))&amp;"&lt;/span&gt;&lt;img class='groupLogo' src='resources/ui/"&amp;VLOOKUP(H257,List!K:L,2,FALSE)&amp;"' title='"&amp;SUBSTITUTE(H257,CHAR(10)," ")&amp;"' /&gt;")&amp;IF(I257="","","&lt;img class='groupLogo' src='resources/ui/"&amp;VLOOKUP(I257,List!K:L,2,FALSE)&amp;"' title='"&amp;SUBSTITUTE(I257,CHAR(10)," ")&amp;"' /&gt;")&amp;"&lt;/td&gt;&lt;td headers='score' id='"&amp;AP257&amp;"'&gt;"&amp;J257&amp;"&lt;/td&gt;&lt;td headers='HP'&gt;"&amp;K257&amp;"&lt;/td&gt;&lt;td headers='patk'&gt;"&amp;L257&amp;"&lt;/td&gt;&lt;td headers='matk'&gt;"&amp;M257&amp;"&lt;/td&gt;&lt;td headers='pdef'&gt;"&amp;O257&amp;"&lt;/td&gt;&lt;td headers='mdef'&gt;"&amp;P257&amp;"&lt;/td&gt;&lt;td headers='dex'&gt;"&amp;Q257&amp;"&lt;/td&gt;&lt;td headers='agi'&gt;"&amp;R257&amp;"&lt;/td&gt;&lt;td headers='luck'&gt;"&amp;S257&amp;"&lt;/td&gt;&lt;td headers='aType'&gt;"&amp;T257&amp;IF(V257="","","&lt;br /&gt;"&amp;V257)&amp; "&lt;/td&gt;&lt;td headers='a.bonus'&gt;"&amp;U257&amp;IF(W257="","","&lt;br /&gt;"&amp;W257)&amp;"&lt;/td&gt;&lt;td headers='special'&gt;"&amp;Y257&amp;IF(AA257="","","&lt;br /&gt;"&amp;AA257)&amp;"&lt;/td&gt;&lt;td headers='sp.bonus'&gt;"&amp;Z257&amp;IF(AB257="","","&lt;br /&gt;"&amp;AB257)&amp;"&lt;/td&gt;&lt;td headers='others'&gt;"&amp;AC257&amp;"&lt;/td&gt;&lt;td headers='sinA'&gt;"&amp;AD257&amp;"&lt;/td&gt;&lt;td headers='sinB'&gt;"&amp;AE257&amp;"&lt;/td&gt;&lt;td headers='sinC'&gt;"&amp;AF257&amp;"&lt;/td&gt;&lt;td headers='sinD'&gt;"&amp;AG257&amp;"&lt;/td&gt;&lt;td headers='sinE'&gt;"&amp;AH257&amp;"&lt;/td&gt;&lt;td headers='sinF'&gt;"&amp;AI257&amp;"&lt;/td&gt;&lt;td headers='sinG'&gt;"&amp;AJ257&amp;"&lt;/td&gt;&lt;/tr&gt;"</f>
        <v>&lt;tr class='mmt ltd'&gt;&lt;td headers='icon'&gt;&lt;a href='https://www.alchemistcodedb.com/jp/card/ts-wada-yomi-02'&gt;&lt;img src='resources/TS_WADA_YOMI_02.png' title='銀世界の兄妹傘' /&gt;&lt;/a&gt;&lt;/td&gt;&lt;td headers='name'&gt;銀世界の兄妹傘&lt;/td&gt;&lt;td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src='resources/ui/IT_TB_BIRTH_WAD.png'title='ワダツミ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id='m255'&gt;50&lt;/td&gt;&lt;td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headers='aType'&gt;斬撃&lt;br /&gt;魔法&lt;/td&gt;&lt;td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O257" s="30" t="str">
        <f t="shared" si="24"/>
        <v>document.getElementById('m255').innerHTML = (b0*0) + (s0*30+s4*30+s6*30)+ (ex01*20+ex05*20-ex01*ex05*20);</v>
      </c>
      <c r="AP257" s="34" t="str">
        <f t="shared" si="25"/>
        <v>m255</v>
      </c>
      <c r="AQ257" s="6" t="str">
        <f>IF(T257="","",VLOOKUP(T257,List!N$2:O$7,2,FALSE)&amp;"*"&amp;U257&amp;IF(V257="","","+"&amp;VLOOKUP(V257,List!N$2:O$7,2,FALSE)&amp;"*"&amp;W257&amp;"-"&amp;VLOOKUP(T257,List!N$2:O$7,2,FALSE)&amp;"*"&amp;VLOOKUP(V257,List!N$2:O$7,2,FALSE)&amp;"*"&amp;MIN(U257,W257)))&amp;IF(Y257="","",IF(T257="","","+")&amp;VLOOKUP(Y257,List!P$2:Q$14,2,FALSE)&amp;"*"&amp;Z257&amp;IF(AA257="","","+"&amp;VLOOKUP(AA257,List!P$2:Q$13,2,FALSE)))</f>
        <v>ex01*20+ex05*20-ex01*ex05*20</v>
      </c>
    </row>
    <row r="258" spans="1:43" s="3" customFormat="1" ht="37.200000000000003" customHeight="1" x14ac:dyDescent="0.3">
      <c r="A258" s="8" t="s">
        <v>355</v>
      </c>
      <c r="C258" s="6" t="s">
        <v>356</v>
      </c>
      <c r="D258" s="3">
        <v>5</v>
      </c>
      <c r="F258" s="6"/>
      <c r="G258" s="14" t="s">
        <v>325</v>
      </c>
      <c r="H258" s="8" t="s">
        <v>336</v>
      </c>
      <c r="I258" s="8"/>
      <c r="J258" s="4">
        <f t="shared" si="21"/>
        <v>80</v>
      </c>
      <c r="K258" s="2">
        <v>40</v>
      </c>
      <c r="L258" s="2">
        <v>30</v>
      </c>
      <c r="M258" s="2"/>
      <c r="N258" s="2">
        <f t="shared" si="22"/>
        <v>30</v>
      </c>
      <c r="O258" s="2"/>
      <c r="P258" s="2"/>
      <c r="Q258" s="2"/>
      <c r="R258" s="2"/>
      <c r="S258" s="7"/>
      <c r="X258" s="3">
        <f t="shared" si="23"/>
        <v>0</v>
      </c>
      <c r="Y258" s="3" t="s">
        <v>22</v>
      </c>
      <c r="Z258" s="8">
        <v>20</v>
      </c>
      <c r="AB258" s="4"/>
      <c r="AC258" s="5" t="s">
        <v>478</v>
      </c>
      <c r="AG258" s="3">
        <v>30</v>
      </c>
      <c r="AI258" s="3">
        <v>30</v>
      </c>
      <c r="AK258" s="4">
        <f t="shared" si="26"/>
        <v>30</v>
      </c>
      <c r="AM258" s="22"/>
      <c r="AN258" s="30" t="str">
        <f>"&lt;tr class='mmt"&amp;IF(E258="活動"," ev",IF(E258="限定"," ltd",""))&amp;IF(H258=""," groupless'","'")&amp;"&gt;&lt;td headers='icon'&gt;&lt;a href='https://www.alchemistcodedb.com/jp/card/"&amp;SUBSTITUTE(SUBSTITUTE(LOWER(A258),"_","-"),".png","")&amp;"'&gt;&lt;img src='resources/"&amp;A258&amp;"' title='"&amp;C258&amp;"' /&gt;&lt;/a&gt;&lt;/td&gt;&lt;td headers='name'&gt;"&amp;C258&amp;"&lt;/td&gt;&lt;td headers='rank'&gt;"&amp;D258&amp;"&lt;/td&gt;&lt;td headers='remark'&gt;"&amp;IF(E258="活動","&lt;span class='event'&gt;活動&lt;/span&gt;",IF(E258="限定","&lt;span class='limited'&gt;限定&lt;/span&gt;",""))&amp;"&lt;/td&gt;&lt;td headers='origin'&gt;&lt;span class='originName'&gt;"&amp;SUBSTITUTE(G258,CHAR(10),"&lt;br /&gt;")&amp;"&lt;/span&gt;&lt;img class='originLogo' src='resources/ui/"&amp;VLOOKUP(G258,List!F:H,2,FALSE)&amp;"'title='"&amp;SUBSTITUTE(G258,CHAR(10)," ")&amp;"' /&gt;&lt;/td&gt;&lt;td headers='group'&gt;"&amp;IF(H258="","","&lt;span class='groupName'&gt;"&amp;SUBSTITUTE(H258,CHAR(10)," ")&amp;IF(I258="","","&lt;br /&gt;"&amp;SUBSTITUTE(I258,CHAR(10)," "))&amp;"&lt;/span&gt;&lt;img class='groupLogo' src='resources/ui/"&amp;VLOOKUP(H258,List!K:L,2,FALSE)&amp;"' title='"&amp;SUBSTITUTE(H258,CHAR(10)," ")&amp;"' /&gt;")&amp;IF(I258="","","&lt;img class='groupLogo' src='resources/ui/"&amp;VLOOKUP(I258,List!K:L,2,FALSE)&amp;"' title='"&amp;SUBSTITUTE(I258,CHAR(10)," ")&amp;"' /&gt;")&amp;"&lt;/td&gt;&lt;td headers='score' id='"&amp;AP258&amp;"'&gt;"&amp;J258&amp;"&lt;/td&gt;&lt;td headers='HP'&gt;"&amp;K258&amp;"&lt;/td&gt;&lt;td headers='patk'&gt;"&amp;L258&amp;"&lt;/td&gt;&lt;td headers='matk'&gt;"&amp;M258&amp;"&lt;/td&gt;&lt;td headers='pdef'&gt;"&amp;O258&amp;"&lt;/td&gt;&lt;td headers='mdef'&gt;"&amp;P258&amp;"&lt;/td&gt;&lt;td headers='dex'&gt;"&amp;Q258&amp;"&lt;/td&gt;&lt;td headers='agi'&gt;"&amp;R258&amp;"&lt;/td&gt;&lt;td headers='luck'&gt;"&amp;S258&amp;"&lt;/td&gt;&lt;td headers='aType'&gt;"&amp;T258&amp;IF(V258="","","&lt;br /&gt;"&amp;V258)&amp; "&lt;/td&gt;&lt;td headers='a.bonus'&gt;"&amp;U258&amp;IF(W258="","","&lt;br /&gt;"&amp;W258)&amp;"&lt;/td&gt;&lt;td headers='special'&gt;"&amp;Y258&amp;IF(AA258="","","&lt;br /&gt;"&amp;AA258)&amp;"&lt;/td&gt;&lt;td headers='sp.bonus'&gt;"&amp;Z258&amp;IF(AB258="","","&lt;br /&gt;"&amp;AB258)&amp;"&lt;/td&gt;&lt;td headers='others'&gt;"&amp;AC258&amp;"&lt;/td&gt;&lt;td headers='sinA'&gt;"&amp;AD258&amp;"&lt;/td&gt;&lt;td headers='sinB'&gt;"&amp;AE258&amp;"&lt;/td&gt;&lt;td headers='sinC'&gt;"&amp;AF258&amp;"&lt;/td&gt;&lt;td headers='sinD'&gt;"&amp;AG258&amp;"&lt;/td&gt;&lt;td headers='sinE'&gt;"&amp;AH258&amp;"&lt;/td&gt;&lt;td headers='sinF'&gt;"&amp;AI258&amp;"&lt;/td&gt;&lt;td headers='sinG'&gt;"&amp;AJ258&amp;"&lt;/td&gt;&lt;/tr&gt;"</f>
        <v>&lt;tr class='mmt'&gt;&lt;td headers='icon'&gt;&lt;a href='https://www.alchemistcodedb.com/jp/card/ts-wada-zin-01'&gt;&lt;img src='resources/TS_WADA_ZIN_01.png' title='流星に願った頃' /&gt;&lt;/a&gt;&lt;/td&gt;&lt;td headers='name'&gt;流星に願った頃&lt;/td&gt;&lt;td headers='rank'&gt;5&lt;/td&gt;&lt;td headers='remark'&gt;&lt;/td&gt;&lt;td headers='origin'&gt;&lt;span class='originName'&gt;ワダツミ&lt;br /&gt;Wadatsumi&lt;/span&gt;&lt;img class='originLogo' src='resources/ui/IT_TB_BIRTH_WAD.png'title='ワダツミ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id='m256'&gt;80&lt;/td&gt;&lt;td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headers='special'&gt;反撃&lt;/td&gt;&lt;td headers='sp.bonus'&gt;20&lt;/td&gt;&lt;td headers='others'&gt;詠唱時間-20&lt;/td&gt;&lt;td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O258" s="30" t="str">
        <f t="shared" si="24"/>
        <v>document.getElementById('m256').innerHTML = (b0*30+b1*30) + (s0*30+s4*30+s6*30)+ (ex07*20);</v>
      </c>
      <c r="AP258" s="34" t="str">
        <f t="shared" si="25"/>
        <v>m256</v>
      </c>
      <c r="AQ258" s="6" t="str">
        <f>IF(T258="","",VLOOKUP(T258,List!N$2:O$7,2,FALSE)&amp;"*"&amp;U258&amp;IF(V258="","","+"&amp;VLOOKUP(V258,List!N$2:O$7,2,FALSE)&amp;"*"&amp;W258&amp;"-"&amp;VLOOKUP(T258,List!N$2:O$7,2,FALSE)&amp;"*"&amp;VLOOKUP(V258,List!N$2:O$7,2,FALSE)&amp;"*"&amp;MIN(U258,W258)))&amp;IF(Y258="","",IF(T258="","","+")&amp;VLOOKUP(Y258,List!P$2:Q$14,2,FALSE)&amp;"*"&amp;Z258&amp;IF(AA258="","","+"&amp;VLOOKUP(AA258,List!P$2:Q$13,2,FALSE)))</f>
        <v>ex07*20</v>
      </c>
    </row>
    <row r="259" spans="1:43" s="3" customFormat="1" ht="37.200000000000003" customHeight="1" x14ac:dyDescent="0.3">
      <c r="A259" s="8" t="s">
        <v>357</v>
      </c>
      <c r="C259" s="6" t="s">
        <v>358</v>
      </c>
      <c r="D259" s="3">
        <v>5</v>
      </c>
      <c r="F259" s="6"/>
      <c r="G259" s="14" t="s">
        <v>359</v>
      </c>
      <c r="H259" s="8" t="s">
        <v>360</v>
      </c>
      <c r="I259" s="8"/>
      <c r="J259" s="4">
        <f t="shared" ref="J259:J287" si="27">SUMPRODUCT(K$1:AK$1,K259:AK259)</f>
        <v>90</v>
      </c>
      <c r="K259" s="2">
        <v>30</v>
      </c>
      <c r="L259" s="2">
        <v>30</v>
      </c>
      <c r="M259" s="2"/>
      <c r="N259" s="2">
        <f t="shared" ref="N259:N287" si="28">MAX(L259:M259)</f>
        <v>30</v>
      </c>
      <c r="O259" s="2"/>
      <c r="P259" s="2"/>
      <c r="Q259" s="2"/>
      <c r="R259" s="2"/>
      <c r="S259" s="7"/>
      <c r="T259" s="3" t="s">
        <v>14</v>
      </c>
      <c r="U259" s="3">
        <v>30</v>
      </c>
      <c r="X259" s="3">
        <f t="shared" si="23"/>
        <v>30</v>
      </c>
      <c r="Z259" s="8"/>
      <c r="AB259" s="4"/>
      <c r="AC259" s="5" t="s">
        <v>544</v>
      </c>
      <c r="AD259" s="3">
        <v>30</v>
      </c>
      <c r="AH259" s="3">
        <v>30</v>
      </c>
      <c r="AK259" s="4">
        <f t="shared" si="26"/>
        <v>30</v>
      </c>
      <c r="AM259" s="22"/>
      <c r="AN259" s="30" t="str">
        <f>"&lt;tr class='mmt"&amp;IF(E259="活動"," ev",IF(E259="限定"," ltd",""))&amp;IF(H259=""," groupless'","'")&amp;"&gt;&lt;td headers='icon'&gt;&lt;a href='https://www.alchemistcodedb.com/jp/card/"&amp;SUBSTITUTE(SUBSTITUTE(LOWER(A259),"_","-"),".png","")&amp;"'&gt;&lt;img src='resources/"&amp;A259&amp;"' title='"&amp;C259&amp;"' /&gt;&lt;/a&gt;&lt;/td&gt;&lt;td headers='name'&gt;"&amp;C259&amp;"&lt;/td&gt;&lt;td headers='rank'&gt;"&amp;D259&amp;"&lt;/td&gt;&lt;td headers='remark'&gt;"&amp;IF(E259="活動","&lt;span class='event'&gt;活動&lt;/span&gt;",IF(E259="限定","&lt;span class='limited'&gt;限定&lt;/span&gt;",""))&amp;"&lt;/td&gt;&lt;td headers='origin'&gt;&lt;span class='originName'&gt;"&amp;SUBSTITUTE(G259,CHAR(10),"&lt;br /&gt;")&amp;"&lt;/span&gt;&lt;img class='originLogo' src='resources/ui/"&amp;VLOOKUP(G259,List!F:H,2,FALSE)&amp;"'title='"&amp;SUBSTITUTE(G259,CHAR(10)," ")&amp;"' /&gt;&lt;/td&gt;&lt;td headers='group'&gt;"&amp;IF(H259="","","&lt;span class='groupName'&gt;"&amp;SUBSTITUTE(H259,CHAR(10)," ")&amp;IF(I259="","","&lt;br /&gt;"&amp;SUBSTITUTE(I259,CHAR(10)," "))&amp;"&lt;/span&gt;&lt;img class='groupLogo' src='resources/ui/"&amp;VLOOKUP(H259,List!K:L,2,FALSE)&amp;"' title='"&amp;SUBSTITUTE(H259,CHAR(10)," ")&amp;"' /&gt;")&amp;IF(I259="","","&lt;img class='groupLogo' src='resources/ui/"&amp;VLOOKUP(I259,List!K:L,2,FALSE)&amp;"' title='"&amp;SUBSTITUTE(I259,CHAR(10)," ")&amp;"' /&gt;")&amp;"&lt;/td&gt;&lt;td headers='score' id='"&amp;AP259&amp;"'&gt;"&amp;J259&amp;"&lt;/td&gt;&lt;td headers='HP'&gt;"&amp;K259&amp;"&lt;/td&gt;&lt;td headers='patk'&gt;"&amp;L259&amp;"&lt;/td&gt;&lt;td headers='matk'&gt;"&amp;M259&amp;"&lt;/td&gt;&lt;td headers='pdef'&gt;"&amp;O259&amp;"&lt;/td&gt;&lt;td headers='mdef'&gt;"&amp;P259&amp;"&lt;/td&gt;&lt;td headers='dex'&gt;"&amp;Q259&amp;"&lt;/td&gt;&lt;td headers='agi'&gt;"&amp;R259&amp;"&lt;/td&gt;&lt;td headers='luck'&gt;"&amp;S259&amp;"&lt;/td&gt;&lt;td headers='aType'&gt;"&amp;T259&amp;IF(V259="","","&lt;br /&gt;"&amp;V259)&amp; "&lt;/td&gt;&lt;td headers='a.bonus'&gt;"&amp;U259&amp;IF(W259="","","&lt;br /&gt;"&amp;W259)&amp;"&lt;/td&gt;&lt;td headers='special'&gt;"&amp;Y259&amp;IF(AA259="","","&lt;br /&gt;"&amp;AA259)&amp;"&lt;/td&gt;&lt;td headers='sp.bonus'&gt;"&amp;Z259&amp;IF(AB259="","","&lt;br /&gt;"&amp;AB259)&amp;"&lt;/td&gt;&lt;td headers='others'&gt;"&amp;AC259&amp;"&lt;/td&gt;&lt;td headers='sinA'&gt;"&amp;AD259&amp;"&lt;/td&gt;&lt;td headers='sinB'&gt;"&amp;AE259&amp;"&lt;/td&gt;&lt;td headers='sinC'&gt;"&amp;AF259&amp;"&lt;/td&gt;&lt;td headers='sinD'&gt;"&amp;AG259&amp;"&lt;/td&gt;&lt;td headers='sinE'&gt;"&amp;AH259&amp;"&lt;/td&gt;&lt;td headers='sinF'&gt;"&amp;AI259&amp;"&lt;/td&gt;&lt;td headers='sinG'&gt;"&amp;AJ259&amp;"&lt;/td&gt;&lt;/tr&gt;"</f>
        <v>&lt;tr class='mmt'&gt;&lt;td headers='icon'&gt;&lt;a href='https://www.alchemistcodedb.com/jp/card/ts-wrath-anastasia-01'&gt;&lt;img src='resources/TS_WRATH_ANASTASIA_01.png' title='薔薇はただ赤く' /&gt;&lt;/a&gt;&lt;/td&gt;&lt;td headers='name'&gt;薔薇はただ赤く&lt;/td&gt;&lt;td headers='rank'&gt;5&lt;/td&gt;&lt;td headers='remark'&gt;&lt;/td&gt;&lt;td headers='origin'&gt;&lt;span class='originName'&gt;ラーストリス&lt;br /&gt;Wratharis&lt;/span&gt;&lt;img class='originLogo' src='resources/ui/IT_TB_BIRTH_WRA.png'title='ラーストリス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id='m257'&gt;90&lt;/td&gt;&lt;td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O259" s="30" t="str">
        <f t="shared" si="24"/>
        <v>document.getElementById('m257').innerHTML = (b0*30+b1*30) + (s0*30+s1*30+s5*30)+ (ex01*30);</v>
      </c>
      <c r="AP259" s="34" t="str">
        <f t="shared" si="25"/>
        <v>m257</v>
      </c>
      <c r="AQ259" s="6" t="str">
        <f>IF(T259="","",VLOOKUP(T259,List!N$2:O$7,2,FALSE)&amp;"*"&amp;U259&amp;IF(V259="","","+"&amp;VLOOKUP(V259,List!N$2:O$7,2,FALSE)&amp;"*"&amp;W259&amp;"-"&amp;VLOOKUP(T259,List!N$2:O$7,2,FALSE)&amp;"*"&amp;VLOOKUP(V259,List!N$2:O$7,2,FALSE)&amp;"*"&amp;MIN(U259,W259)))&amp;IF(Y259="","",IF(T259="","","+")&amp;VLOOKUP(Y259,List!P$2:Q$14,2,FALSE)&amp;"*"&amp;Z259&amp;IF(AA259="","","+"&amp;VLOOKUP(AA259,List!P$2:Q$13,2,FALSE)))</f>
        <v>ex01*30</v>
      </c>
    </row>
    <row r="260" spans="1:43" s="3" customFormat="1" ht="37.200000000000003" customHeight="1" x14ac:dyDescent="0.3">
      <c r="A260" s="8" t="s">
        <v>703</v>
      </c>
      <c r="C260" s="6" t="s">
        <v>705</v>
      </c>
      <c r="D260" s="3">
        <v>5</v>
      </c>
      <c r="E260" s="3" t="s">
        <v>39</v>
      </c>
      <c r="F260" s="6"/>
      <c r="G260" s="14" t="s">
        <v>359</v>
      </c>
      <c r="H260" s="8"/>
      <c r="I260" s="8"/>
      <c r="J260" s="4">
        <f t="shared" si="27"/>
        <v>0</v>
      </c>
      <c r="K260" s="2"/>
      <c r="L260" s="2"/>
      <c r="M260" s="2"/>
      <c r="N260" s="2">
        <f t="shared" si="28"/>
        <v>0</v>
      </c>
      <c r="O260" s="2"/>
      <c r="P260" s="2"/>
      <c r="Q260" s="2"/>
      <c r="R260" s="2"/>
      <c r="S260" s="7"/>
      <c r="X260" s="3">
        <f t="shared" ref="X260:X287" si="29">MAX(U260,W260)</f>
        <v>0</v>
      </c>
      <c r="Z260" s="8"/>
      <c r="AB260" s="4"/>
      <c r="AC260" s="5"/>
      <c r="AK260" s="4">
        <f t="shared" si="26"/>
        <v>0</v>
      </c>
      <c r="AM260" s="22"/>
      <c r="AN260" s="30" t="str">
        <f>"&lt;tr class='mmt"&amp;IF(E260="活動"," ev",IF(E260="限定"," ltd",""))&amp;IF(H260=""," groupless'","'")&amp;"&gt;&lt;td headers='icon'&gt;&lt;a href='https://www.alchemistcodedb.com/jp/card/"&amp;SUBSTITUTE(SUBSTITUTE(LOWER(A260),"_","-"),".png","")&amp;"'&gt;&lt;img src='resources/"&amp;A260&amp;"' title='"&amp;C260&amp;"' /&gt;&lt;/a&gt;&lt;/td&gt;&lt;td headers='name'&gt;"&amp;C260&amp;"&lt;/td&gt;&lt;td headers='rank'&gt;"&amp;D260&amp;"&lt;/td&gt;&lt;td headers='remark'&gt;"&amp;IF(E260="活動","&lt;span class='event'&gt;活動&lt;/span&gt;",IF(E260="限定","&lt;span class='limited'&gt;限定&lt;/span&gt;",""))&amp;"&lt;/td&gt;&lt;td headers='origin'&gt;&lt;span class='originName'&gt;"&amp;SUBSTITUTE(G260,CHAR(10),"&lt;br /&gt;")&amp;"&lt;/span&gt;&lt;img class='originLogo' src='resources/ui/"&amp;VLOOKUP(G260,List!F:H,2,FALSE)&amp;"'title='"&amp;SUBSTITUTE(G260,CHAR(10)," ")&amp;"' /&gt;&lt;/td&gt;&lt;td headers='group'&gt;"&amp;IF(H260="","","&lt;span class='groupName'&gt;"&amp;SUBSTITUTE(H260,CHAR(10)," ")&amp;IF(I260="","","&lt;br /&gt;"&amp;SUBSTITUTE(I260,CHAR(10)," "))&amp;"&lt;/span&gt;&lt;img class='groupLogo' src='resources/ui/"&amp;VLOOKUP(H260,List!K:L,2,FALSE)&amp;"' title='"&amp;SUBSTITUTE(H260,CHAR(10)," ")&amp;"' /&gt;")&amp;IF(I260="","","&lt;img class='groupLogo' src='resources/ui/"&amp;VLOOKUP(I260,List!K:L,2,FALSE)&amp;"' title='"&amp;SUBSTITUTE(I260,CHAR(10)," ")&amp;"' /&gt;")&amp;"&lt;/td&gt;&lt;td headers='score' id='"&amp;AP260&amp;"'&gt;"&amp;J260&amp;"&lt;/td&gt;&lt;td headers='HP'&gt;"&amp;K260&amp;"&lt;/td&gt;&lt;td headers='patk'&gt;"&amp;L260&amp;"&lt;/td&gt;&lt;td headers='matk'&gt;"&amp;M260&amp;"&lt;/td&gt;&lt;td headers='pdef'&gt;"&amp;O260&amp;"&lt;/td&gt;&lt;td headers='mdef'&gt;"&amp;P260&amp;"&lt;/td&gt;&lt;td headers='dex'&gt;"&amp;Q260&amp;"&lt;/td&gt;&lt;td headers='agi'&gt;"&amp;R260&amp;"&lt;/td&gt;&lt;td headers='luck'&gt;"&amp;S260&amp;"&lt;/td&gt;&lt;td headers='aType'&gt;"&amp;T260&amp;IF(V260="","","&lt;br /&gt;"&amp;V260)&amp; "&lt;/td&gt;&lt;td headers='a.bonus'&gt;"&amp;U260&amp;IF(W260="","","&lt;br /&gt;"&amp;W260)&amp;"&lt;/td&gt;&lt;td headers='special'&gt;"&amp;Y260&amp;IF(AA260="","","&lt;br /&gt;"&amp;AA260)&amp;"&lt;/td&gt;&lt;td headers='sp.bonus'&gt;"&amp;Z260&amp;IF(AB260="","","&lt;br /&gt;"&amp;AB260)&amp;"&lt;/td&gt;&lt;td headers='others'&gt;"&amp;AC260&amp;"&lt;/td&gt;&lt;td headers='sinA'&gt;"&amp;AD260&amp;"&lt;/td&gt;&lt;td headers='sinB'&gt;"&amp;AE260&amp;"&lt;/td&gt;&lt;td headers='sinC'&gt;"&amp;AF260&amp;"&lt;/td&gt;&lt;td headers='sinD'&gt;"&amp;AG260&amp;"&lt;/td&gt;&lt;td headers='sinE'&gt;"&amp;AH260&amp;"&lt;/td&gt;&lt;td headers='sinF'&gt;"&amp;AI260&amp;"&lt;/td&gt;&lt;td headers='sinG'&gt;"&amp;AJ260&amp;"&lt;/td&gt;&lt;/tr&gt;"</f>
        <v>&lt;tr class='mmt ltd groupless'&gt;&lt;td headers='icon'&gt;&lt;a href='https://www.alchemistcodedb.com/jp/card/ts-wrath-andechs-01'&gt;&lt;img src='resources/TS_WRATH_ANDECHS_01.png' title='燃える正義の炎' /&gt;&lt;/a&gt;&lt;/td&gt;&lt;td headers='name'&gt;燃える正義の炎&lt;/td&gt;&lt;td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src='resources/ui/IT_TB_BIRTH_WRA.png'title='ラーストリス Wratharis' /&gt;&lt;/td&gt;&lt;td headers='group'&gt;&lt;/td&gt;&lt;td headers='score' id='m258'&gt;0&lt;/td&gt;&lt;td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60" s="30" t="str">
        <f t="shared" ref="AO260:AO287" si="30">"document.getElementById('"&amp;AP260&amp;"').innerHTML = (b0*"&amp;TEXT(N260,0)&amp;IF(L260="","","+b1*"&amp;TEXT(L260,0)&amp;IF(M260="","","+b2*"&amp;TEXT(M260,0)))&amp;")"&amp;IF(AK260=0,""," + (s0*"&amp;TEXT(AK260,0)&amp;IF(AD260="","","+s1*"&amp;TEXT(AD260,0))&amp;IF(AE260="","","+s2*"&amp;TEXT(AE260,0))&amp;IF(AF260="","","+s3*"&amp;TEXT(AF260,0))&amp;IF(AG260="","","+s4*"&amp;TEXT(AG260,0))&amp;IF(AH260="","","+s5*"&amp;TEXT(AH260,0))&amp;IF(AI260="","","+s6*"&amp;TEXT(AI260,0))&amp;IF(AJ260="","","+s7*"&amp;TEXT(AJ260,0))&amp;")")&amp;IF(AQ260="","","+ ("&amp;AQ260&amp;")")&amp;";"</f>
        <v>document.getElementById('m258').innerHTML = (b0*0);</v>
      </c>
      <c r="AP260" s="34" t="str">
        <f t="shared" ref="AP260:AP287" si="31">"m"&amp;TEXT(ROW()-2,"000")</f>
        <v>m258</v>
      </c>
      <c r="AQ260" s="6" t="str">
        <f>IF(T260="","",VLOOKUP(T260,List!N$2:O$7,2,FALSE)&amp;"*"&amp;U260&amp;IF(V260="","","+"&amp;VLOOKUP(V260,List!N$2:O$7,2,FALSE)&amp;"*"&amp;W260&amp;"-"&amp;VLOOKUP(T260,List!N$2:O$7,2,FALSE)&amp;"*"&amp;VLOOKUP(V260,List!N$2:O$7,2,FALSE)&amp;"*"&amp;MIN(U260,W260)))&amp;IF(Y260="","",IF(T260="","","+")&amp;VLOOKUP(Y260,List!P$2:Q$14,2,FALSE)&amp;"*"&amp;Z260&amp;IF(AA260="","","+"&amp;VLOOKUP(AA260,List!P$2:Q$13,2,FALSE)))</f>
        <v/>
      </c>
    </row>
    <row r="261" spans="1:43" s="3" customFormat="1" ht="37.200000000000003" customHeight="1" x14ac:dyDescent="0.3">
      <c r="A261" s="8" t="s">
        <v>691</v>
      </c>
      <c r="C261" s="6" t="s">
        <v>697</v>
      </c>
      <c r="D261" s="3">
        <v>5</v>
      </c>
      <c r="E261" s="3" t="s">
        <v>39</v>
      </c>
      <c r="F261" s="6" t="s">
        <v>846</v>
      </c>
      <c r="G261" s="14" t="s">
        <v>359</v>
      </c>
      <c r="H261" s="8"/>
      <c r="I261" s="8"/>
      <c r="J261" s="4">
        <f t="shared" si="27"/>
        <v>90</v>
      </c>
      <c r="K261" s="2">
        <v>30</v>
      </c>
      <c r="L261" s="2">
        <v>30</v>
      </c>
      <c r="M261" s="2"/>
      <c r="N261" s="2">
        <f t="shared" si="28"/>
        <v>30</v>
      </c>
      <c r="O261" s="2"/>
      <c r="P261" s="2"/>
      <c r="Q261" s="2"/>
      <c r="R261" s="2"/>
      <c r="S261" s="7"/>
      <c r="T261" s="3" t="s">
        <v>14</v>
      </c>
      <c r="U261" s="3">
        <v>30</v>
      </c>
      <c r="X261" s="3">
        <f t="shared" si="29"/>
        <v>30</v>
      </c>
      <c r="Z261" s="8"/>
      <c r="AB261" s="4"/>
      <c r="AC261" s="5" t="s">
        <v>544</v>
      </c>
      <c r="AD261" s="3">
        <v>30</v>
      </c>
      <c r="AH261" s="3">
        <v>30</v>
      </c>
      <c r="AK261" s="4">
        <f t="shared" si="26"/>
        <v>30</v>
      </c>
      <c r="AM261" s="22"/>
      <c r="AN261" s="30" t="str">
        <f>"&lt;tr class='mmt"&amp;IF(E261="活動"," ev",IF(E261="限定"," ltd",""))&amp;IF(H261=""," groupless'","'")&amp;"&gt;&lt;td headers='icon'&gt;&lt;a href='https://www.alchemistcodedb.com/jp/card/"&amp;SUBSTITUTE(SUBSTITUTE(LOWER(A261),"_","-"),".png","")&amp;"'&gt;&lt;img src='resources/"&amp;A261&amp;"' title='"&amp;C261&amp;"' /&gt;&lt;/a&gt;&lt;/td&gt;&lt;td headers='name'&gt;"&amp;C261&amp;"&lt;/td&gt;&lt;td headers='rank'&gt;"&amp;D261&amp;"&lt;/td&gt;&lt;td headers='remark'&gt;"&amp;IF(E261="活動","&lt;span class='event'&gt;活動&lt;/span&gt;",IF(E261="限定","&lt;span class='limited'&gt;限定&lt;/span&gt;",""))&amp;"&lt;/td&gt;&lt;td headers='origin'&gt;&lt;span class='originName'&gt;"&amp;SUBSTITUTE(G261,CHAR(10),"&lt;br /&gt;")&amp;"&lt;/span&gt;&lt;img class='originLogo' src='resources/ui/"&amp;VLOOKUP(G261,List!F:H,2,FALSE)&amp;"'title='"&amp;SUBSTITUTE(G261,CHAR(10)," ")&amp;"' /&gt;&lt;/td&gt;&lt;td headers='group'&gt;"&amp;IF(H261="","","&lt;span class='groupName'&gt;"&amp;SUBSTITUTE(H261,CHAR(10)," ")&amp;IF(I261="","","&lt;br /&gt;"&amp;SUBSTITUTE(I261,CHAR(10)," "))&amp;"&lt;/span&gt;&lt;img class='groupLogo' src='resources/ui/"&amp;VLOOKUP(H261,List!K:L,2,FALSE)&amp;"' title='"&amp;SUBSTITUTE(H261,CHAR(10)," ")&amp;"' /&gt;")&amp;IF(I261="","","&lt;img class='groupLogo' src='resources/ui/"&amp;VLOOKUP(I261,List!K:L,2,FALSE)&amp;"' title='"&amp;SUBSTITUTE(I261,CHAR(10)," ")&amp;"' /&gt;")&amp;"&lt;/td&gt;&lt;td headers='score' id='"&amp;AP261&amp;"'&gt;"&amp;J261&amp;"&lt;/td&gt;&lt;td headers='HP'&gt;"&amp;K261&amp;"&lt;/td&gt;&lt;td headers='patk'&gt;"&amp;L261&amp;"&lt;/td&gt;&lt;td headers='matk'&gt;"&amp;M261&amp;"&lt;/td&gt;&lt;td headers='pdef'&gt;"&amp;O261&amp;"&lt;/td&gt;&lt;td headers='mdef'&gt;"&amp;P261&amp;"&lt;/td&gt;&lt;td headers='dex'&gt;"&amp;Q261&amp;"&lt;/td&gt;&lt;td headers='agi'&gt;"&amp;R261&amp;"&lt;/td&gt;&lt;td headers='luck'&gt;"&amp;S261&amp;"&lt;/td&gt;&lt;td headers='aType'&gt;"&amp;T261&amp;IF(V261="","","&lt;br /&gt;"&amp;V261)&amp; "&lt;/td&gt;&lt;td headers='a.bonus'&gt;"&amp;U261&amp;IF(W261="","","&lt;br /&gt;"&amp;W261)&amp;"&lt;/td&gt;&lt;td headers='special'&gt;"&amp;Y261&amp;IF(AA261="","","&lt;br /&gt;"&amp;AA261)&amp;"&lt;/td&gt;&lt;td headers='sp.bonus'&gt;"&amp;Z261&amp;IF(AB261="","","&lt;br /&gt;"&amp;AB261)&amp;"&lt;/td&gt;&lt;td headers='others'&gt;"&amp;AC261&amp;"&lt;/td&gt;&lt;td headers='sinA'&gt;"&amp;AD261&amp;"&lt;/td&gt;&lt;td headers='sinB'&gt;"&amp;AE261&amp;"&lt;/td&gt;&lt;td headers='sinC'&gt;"&amp;AF261&amp;"&lt;/td&gt;&lt;td headers='sinD'&gt;"&amp;AG261&amp;"&lt;/td&gt;&lt;td headers='sinE'&gt;"&amp;AH261&amp;"&lt;/td&gt;&lt;td headers='sinF'&gt;"&amp;AI261&amp;"&lt;/td&gt;&lt;td headers='sinG'&gt;"&amp;AJ261&amp;"&lt;/td&gt;&lt;/tr&gt;"</f>
        <v>&lt;tr class='mmt ltd groupless'&gt;&lt;td headers='icon'&gt;&lt;a href='https://www.alchemistcodedb.com/jp/card/ts-wrath-blanchett-01'&gt;&lt;img src='resources/TS_WRATH_BLANCHETT_01.png' title='ハサミで描く願い' /&gt;&lt;/a&gt;&lt;/td&gt;&lt;td headers='name'&gt;ハサミで描く願い&lt;/td&gt;&lt;td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src='resources/ui/IT_TB_BIRTH_WRA.png'title='ラーストリス Wratharis' /&gt;&lt;/td&gt;&lt;td headers='group'&gt;&lt;/td&gt;&lt;td headers='score' id='m259'&gt;90&lt;/td&gt;&lt;td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O261" s="30" t="str">
        <f t="shared" si="30"/>
        <v>document.getElementById('m259').innerHTML = (b0*30+b1*30) + (s0*30+s1*30+s5*30)+ (ex01*30);</v>
      </c>
      <c r="AP261" s="34" t="str">
        <f t="shared" si="31"/>
        <v>m259</v>
      </c>
      <c r="AQ261" s="6" t="str">
        <f>IF(T261="","",VLOOKUP(T261,List!N$2:O$7,2,FALSE)&amp;"*"&amp;U261&amp;IF(V261="","","+"&amp;VLOOKUP(V261,List!N$2:O$7,2,FALSE)&amp;"*"&amp;W261&amp;"-"&amp;VLOOKUP(T261,List!N$2:O$7,2,FALSE)&amp;"*"&amp;VLOOKUP(V261,List!N$2:O$7,2,FALSE)&amp;"*"&amp;MIN(U261,W261)))&amp;IF(Y261="","",IF(T261="","","+")&amp;VLOOKUP(Y261,List!P$2:Q$14,2,FALSE)&amp;"*"&amp;Z261&amp;IF(AA261="","","+"&amp;VLOOKUP(AA261,List!P$2:Q$13,2,FALSE)))</f>
        <v>ex01*30</v>
      </c>
    </row>
    <row r="262" spans="1:43" s="3" customFormat="1" ht="37.200000000000003" customHeight="1" x14ac:dyDescent="0.3">
      <c r="A262" s="8" t="s">
        <v>361</v>
      </c>
      <c r="C262" s="6" t="s">
        <v>362</v>
      </c>
      <c r="D262" s="3">
        <v>5</v>
      </c>
      <c r="E262" s="3" t="s">
        <v>35</v>
      </c>
      <c r="F262" s="6" t="s">
        <v>845</v>
      </c>
      <c r="G262" s="14" t="s">
        <v>359</v>
      </c>
      <c r="H262" s="8"/>
      <c r="I262" s="8"/>
      <c r="J262" s="4">
        <f t="shared" si="27"/>
        <v>0</v>
      </c>
      <c r="K262" s="2"/>
      <c r="L262" s="2"/>
      <c r="M262" s="2"/>
      <c r="N262" s="2">
        <f t="shared" si="28"/>
        <v>0</v>
      </c>
      <c r="O262" s="2"/>
      <c r="P262" s="2"/>
      <c r="Q262" s="2"/>
      <c r="R262" s="2"/>
      <c r="S262" s="7"/>
      <c r="X262" s="3">
        <f t="shared" si="29"/>
        <v>0</v>
      </c>
      <c r="Z262" s="8"/>
      <c r="AB262" s="4"/>
      <c r="AC262" s="5"/>
      <c r="AK262" s="4">
        <f t="shared" si="26"/>
        <v>0</v>
      </c>
      <c r="AM262" s="22"/>
      <c r="AN262" s="30" t="str">
        <f>"&lt;tr class='mmt"&amp;IF(E262="活動"," ev",IF(E262="限定"," ltd",""))&amp;IF(H262=""," groupless'","'")&amp;"&gt;&lt;td headers='icon'&gt;&lt;a href='https://www.alchemistcodedb.com/jp/card/"&amp;SUBSTITUTE(SUBSTITUTE(LOWER(A262),"_","-"),".png","")&amp;"'&gt;&lt;img src='resources/"&amp;A262&amp;"' title='"&amp;C262&amp;"' /&gt;&lt;/a&gt;&lt;/td&gt;&lt;td headers='name'&gt;"&amp;C262&amp;"&lt;/td&gt;&lt;td headers='rank'&gt;"&amp;D262&amp;"&lt;/td&gt;&lt;td headers='remark'&gt;"&amp;IF(E262="活動","&lt;span class='event'&gt;活動&lt;/span&gt;",IF(E262="限定","&lt;span class='limited'&gt;限定&lt;/span&gt;",""))&amp;"&lt;/td&gt;&lt;td headers='origin'&gt;&lt;span class='originName'&gt;"&amp;SUBSTITUTE(G262,CHAR(10),"&lt;br /&gt;")&amp;"&lt;/span&gt;&lt;img class='originLogo' src='resources/ui/"&amp;VLOOKUP(G262,List!F:H,2,FALSE)&amp;"'title='"&amp;SUBSTITUTE(G262,CHAR(10)," ")&amp;"' /&gt;&lt;/td&gt;&lt;td headers='group'&gt;"&amp;IF(H262="","","&lt;span class='groupName'&gt;"&amp;SUBSTITUTE(H262,CHAR(10)," ")&amp;IF(I262="","","&lt;br /&gt;"&amp;SUBSTITUTE(I262,CHAR(10)," "))&amp;"&lt;/span&gt;&lt;img class='groupLogo' src='resources/ui/"&amp;VLOOKUP(H262,List!K:L,2,FALSE)&amp;"' title='"&amp;SUBSTITUTE(H262,CHAR(10)," ")&amp;"' /&gt;")&amp;IF(I262="","","&lt;img class='groupLogo' src='resources/ui/"&amp;VLOOKUP(I262,List!K:L,2,FALSE)&amp;"' title='"&amp;SUBSTITUTE(I262,CHAR(10)," ")&amp;"' /&gt;")&amp;"&lt;/td&gt;&lt;td headers='score' id='"&amp;AP262&amp;"'&gt;"&amp;J262&amp;"&lt;/td&gt;&lt;td headers='HP'&gt;"&amp;K262&amp;"&lt;/td&gt;&lt;td headers='patk'&gt;"&amp;L262&amp;"&lt;/td&gt;&lt;td headers='matk'&gt;"&amp;M262&amp;"&lt;/td&gt;&lt;td headers='pdef'&gt;"&amp;O262&amp;"&lt;/td&gt;&lt;td headers='mdef'&gt;"&amp;P262&amp;"&lt;/td&gt;&lt;td headers='dex'&gt;"&amp;Q262&amp;"&lt;/td&gt;&lt;td headers='agi'&gt;"&amp;R262&amp;"&lt;/td&gt;&lt;td headers='luck'&gt;"&amp;S262&amp;"&lt;/td&gt;&lt;td headers='aType'&gt;"&amp;T262&amp;IF(V262="","","&lt;br /&gt;"&amp;V262)&amp; "&lt;/td&gt;&lt;td headers='a.bonus'&gt;"&amp;U262&amp;IF(W262="","","&lt;br /&gt;"&amp;W262)&amp;"&lt;/td&gt;&lt;td headers='special'&gt;"&amp;Y262&amp;IF(AA262="","","&lt;br /&gt;"&amp;AA262)&amp;"&lt;/td&gt;&lt;td headers='sp.bonus'&gt;"&amp;Z262&amp;IF(AB262="","","&lt;br /&gt;"&amp;AB262)&amp;"&lt;/td&gt;&lt;td headers='others'&gt;"&amp;AC262&amp;"&lt;/td&gt;&lt;td headers='sinA'&gt;"&amp;AD262&amp;"&lt;/td&gt;&lt;td headers='sinB'&gt;"&amp;AE262&amp;"&lt;/td&gt;&lt;td headers='sinC'&gt;"&amp;AF262&amp;"&lt;/td&gt;&lt;td headers='sinD'&gt;"&amp;AG262&amp;"&lt;/td&gt;&lt;td headers='sinE'&gt;"&amp;AH262&amp;"&lt;/td&gt;&lt;td headers='sinF'&gt;"&amp;AI262&amp;"&lt;/td&gt;&lt;td headers='sinG'&gt;"&amp;AJ262&amp;"&lt;/td&gt;&lt;/tr&gt;"</f>
        <v>&lt;tr class='mmt ev groupless'&gt;&lt;td headers='icon'&gt;&lt;a href='https://www.alchemistcodedb.com/jp/card/ts-wrath-dorothea-01'&gt;&lt;img src='resources/TS_WRATH_DOROTHEA_01.png' title='断崖ディスティニー' /&gt;&lt;/a&gt;&lt;/td&gt;&lt;td headers='name'&gt;断崖ディスティニー&lt;/td&gt;&lt;td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src='resources/ui/IT_TB_BIRTH_WRA.png'title='ラーストリス Wratharis' /&gt;&lt;/td&gt;&lt;td headers='group'&gt;&lt;/td&gt;&lt;td headers='score' id='m260'&gt;0&lt;/td&gt;&lt;td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62" s="30" t="str">
        <f t="shared" si="30"/>
        <v>document.getElementById('m260').innerHTML = (b0*0);</v>
      </c>
      <c r="AP262" s="34" t="str">
        <f t="shared" si="31"/>
        <v>m260</v>
      </c>
      <c r="AQ262" s="6" t="str">
        <f>IF(T262="","",VLOOKUP(T262,List!N$2:O$7,2,FALSE)&amp;"*"&amp;U262&amp;IF(V262="","","+"&amp;VLOOKUP(V262,List!N$2:O$7,2,FALSE)&amp;"*"&amp;W262&amp;"-"&amp;VLOOKUP(T262,List!N$2:O$7,2,FALSE)&amp;"*"&amp;VLOOKUP(V262,List!N$2:O$7,2,FALSE)&amp;"*"&amp;MIN(U262,W262)))&amp;IF(Y262="","",IF(T262="","","+")&amp;VLOOKUP(Y262,List!P$2:Q$14,2,FALSE)&amp;"*"&amp;Z262&amp;IF(AA262="","","+"&amp;VLOOKUP(AA262,List!P$2:Q$13,2,FALSE)))</f>
        <v/>
      </c>
    </row>
    <row r="263" spans="1:43" s="3" customFormat="1" ht="37.200000000000003" customHeight="1" x14ac:dyDescent="0.3">
      <c r="A263" s="8" t="s">
        <v>363</v>
      </c>
      <c r="C263" s="6" t="s">
        <v>364</v>
      </c>
      <c r="D263" s="3">
        <v>4</v>
      </c>
      <c r="F263" s="6"/>
      <c r="G263" s="14" t="s">
        <v>359</v>
      </c>
      <c r="H263" s="8" t="s">
        <v>360</v>
      </c>
      <c r="I263" s="8"/>
      <c r="J263" s="4">
        <f t="shared" si="27"/>
        <v>50</v>
      </c>
      <c r="K263" s="2">
        <v>30</v>
      </c>
      <c r="L263" s="2">
        <v>20</v>
      </c>
      <c r="M263" s="2"/>
      <c r="N263" s="2">
        <f t="shared" si="28"/>
        <v>20</v>
      </c>
      <c r="O263" s="2"/>
      <c r="P263" s="2"/>
      <c r="Q263" s="2"/>
      <c r="R263" s="2"/>
      <c r="S263" s="7"/>
      <c r="X263" s="3">
        <f t="shared" si="29"/>
        <v>0</v>
      </c>
      <c r="Z263" s="8"/>
      <c r="AB263" s="4"/>
      <c r="AC263" s="5"/>
      <c r="AH263" s="3">
        <v>30</v>
      </c>
      <c r="AK263" s="4">
        <f t="shared" si="26"/>
        <v>30</v>
      </c>
      <c r="AM263" s="22"/>
      <c r="AN263" s="30" t="str">
        <f>"&lt;tr class='mmt"&amp;IF(E263="活動"," ev",IF(E263="限定"," ltd",""))&amp;IF(H263=""," groupless'","'")&amp;"&gt;&lt;td headers='icon'&gt;&lt;a href='https://www.alchemistcodedb.com/jp/card/"&amp;SUBSTITUTE(SUBSTITUTE(LOWER(A263),"_","-"),".png","")&amp;"'&gt;&lt;img src='resources/"&amp;A263&amp;"' title='"&amp;C263&amp;"' /&gt;&lt;/a&gt;&lt;/td&gt;&lt;td headers='name'&gt;"&amp;C263&amp;"&lt;/td&gt;&lt;td headers='rank'&gt;"&amp;D263&amp;"&lt;/td&gt;&lt;td headers='remark'&gt;"&amp;IF(E263="活動","&lt;span class='event'&gt;活動&lt;/span&gt;",IF(E263="限定","&lt;span class='limited'&gt;限定&lt;/span&gt;",""))&amp;"&lt;/td&gt;&lt;td headers='origin'&gt;&lt;span class='originName'&gt;"&amp;SUBSTITUTE(G263,CHAR(10),"&lt;br /&gt;")&amp;"&lt;/span&gt;&lt;img class='originLogo' src='resources/ui/"&amp;VLOOKUP(G263,List!F:H,2,FALSE)&amp;"'title='"&amp;SUBSTITUTE(G263,CHAR(10)," ")&amp;"' /&gt;&lt;/td&gt;&lt;td headers='group'&gt;"&amp;IF(H263="","","&lt;span class='groupName'&gt;"&amp;SUBSTITUTE(H263,CHAR(10)," ")&amp;IF(I263="","","&lt;br /&gt;"&amp;SUBSTITUTE(I263,CHAR(10)," "))&amp;"&lt;/span&gt;&lt;img class='groupLogo' src='resources/ui/"&amp;VLOOKUP(H263,List!K:L,2,FALSE)&amp;"' title='"&amp;SUBSTITUTE(H263,CHAR(10)," ")&amp;"' /&gt;")&amp;IF(I263="","","&lt;img class='groupLogo' src='resources/ui/"&amp;VLOOKUP(I263,List!K:L,2,FALSE)&amp;"' title='"&amp;SUBSTITUTE(I263,CHAR(10)," ")&amp;"' /&gt;")&amp;"&lt;/td&gt;&lt;td headers='score' id='"&amp;AP263&amp;"'&gt;"&amp;J263&amp;"&lt;/td&gt;&lt;td headers='HP'&gt;"&amp;K263&amp;"&lt;/td&gt;&lt;td headers='patk'&gt;"&amp;L263&amp;"&lt;/td&gt;&lt;td headers='matk'&gt;"&amp;M263&amp;"&lt;/td&gt;&lt;td headers='pdef'&gt;"&amp;O263&amp;"&lt;/td&gt;&lt;td headers='mdef'&gt;"&amp;P263&amp;"&lt;/td&gt;&lt;td headers='dex'&gt;"&amp;Q263&amp;"&lt;/td&gt;&lt;td headers='agi'&gt;"&amp;R263&amp;"&lt;/td&gt;&lt;td headers='luck'&gt;"&amp;S263&amp;"&lt;/td&gt;&lt;td headers='aType'&gt;"&amp;T263&amp;IF(V263="","","&lt;br /&gt;"&amp;V263)&amp; "&lt;/td&gt;&lt;td headers='a.bonus'&gt;"&amp;U263&amp;IF(W263="","","&lt;br /&gt;"&amp;W263)&amp;"&lt;/td&gt;&lt;td headers='special'&gt;"&amp;Y263&amp;IF(AA263="","","&lt;br /&gt;"&amp;AA263)&amp;"&lt;/td&gt;&lt;td headers='sp.bonus'&gt;"&amp;Z263&amp;IF(AB263="","","&lt;br /&gt;"&amp;AB263)&amp;"&lt;/td&gt;&lt;td headers='others'&gt;"&amp;AC263&amp;"&lt;/td&gt;&lt;td headers='sinA'&gt;"&amp;AD263&amp;"&lt;/td&gt;&lt;td headers='sinB'&gt;"&amp;AE263&amp;"&lt;/td&gt;&lt;td headers='sinC'&gt;"&amp;AF263&amp;"&lt;/td&gt;&lt;td headers='sinD'&gt;"&amp;AG263&amp;"&lt;/td&gt;&lt;td headers='sinE'&gt;"&amp;AH263&amp;"&lt;/td&gt;&lt;td headers='sinF'&gt;"&amp;AI263&amp;"&lt;/td&gt;&lt;td headers='sinG'&gt;"&amp;AJ263&amp;"&lt;/td&gt;&lt;/tr&gt;"</f>
        <v>&lt;tr class='mmt'&gt;&lt;td headers='icon'&gt;&lt;a href='https://www.alchemistcodedb.com/jp/card/ts-wrath-glanz-01'&gt;&lt;img src='resources/TS_WRATH_GLANZ_01.png' title='シークレットヒーロー' /&gt;&lt;/a&gt;&lt;/td&gt;&lt;td headers='name'&gt;シークレットヒーロー&lt;/td&gt;&lt;td headers='rank'&gt;4&lt;/td&gt;&lt;td headers='remark'&gt;&lt;/td&gt;&lt;td headers='origin'&gt;&lt;span class='originName'&gt;ラーストリス&lt;br /&gt;Wratharis&lt;/span&gt;&lt;img class='originLogo' src='resources/ui/IT_TB_BIRTH_WRA.png'title='ラーストリス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id='m261'&gt;50&lt;/td&gt;&lt;td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O263" s="30" t="str">
        <f t="shared" si="30"/>
        <v>document.getElementById('m261').innerHTML = (b0*20+b1*20) + (s0*30+s5*30);</v>
      </c>
      <c r="AP263" s="34" t="str">
        <f t="shared" si="31"/>
        <v>m261</v>
      </c>
      <c r="AQ263" s="6" t="str">
        <f>IF(T263="","",VLOOKUP(T263,List!N$2:O$7,2,FALSE)&amp;"*"&amp;U263&amp;IF(V263="","","+"&amp;VLOOKUP(V263,List!N$2:O$7,2,FALSE)&amp;"*"&amp;W263&amp;"-"&amp;VLOOKUP(T263,List!N$2:O$7,2,FALSE)&amp;"*"&amp;VLOOKUP(V263,List!N$2:O$7,2,FALSE)&amp;"*"&amp;MIN(U263,W263)))&amp;IF(Y263="","",IF(T263="","","+")&amp;VLOOKUP(Y263,List!P$2:Q$14,2,FALSE)&amp;"*"&amp;Z263&amp;IF(AA263="","","+"&amp;VLOOKUP(AA263,List!P$2:Q$13,2,FALSE)))</f>
        <v/>
      </c>
    </row>
    <row r="264" spans="1:43" s="3" customFormat="1" ht="37.200000000000003" customHeight="1" x14ac:dyDescent="0.3">
      <c r="A264" s="8" t="s">
        <v>554</v>
      </c>
      <c r="C264" s="6" t="s">
        <v>576</v>
      </c>
      <c r="D264" s="3">
        <v>5</v>
      </c>
      <c r="F264" s="6"/>
      <c r="G264" s="14" t="s">
        <v>359</v>
      </c>
      <c r="H264" s="8" t="s">
        <v>360</v>
      </c>
      <c r="I264" s="8"/>
      <c r="J264" s="4">
        <f t="shared" si="27"/>
        <v>90</v>
      </c>
      <c r="K264" s="2">
        <v>40</v>
      </c>
      <c r="L264" s="2"/>
      <c r="M264" s="2"/>
      <c r="N264" s="2">
        <f t="shared" si="28"/>
        <v>0</v>
      </c>
      <c r="O264" s="2"/>
      <c r="P264" s="2"/>
      <c r="Q264" s="2"/>
      <c r="R264" s="2"/>
      <c r="S264" s="7"/>
      <c r="T264" s="3" t="s">
        <v>14</v>
      </c>
      <c r="U264" s="3">
        <v>30</v>
      </c>
      <c r="X264" s="3">
        <f t="shared" si="29"/>
        <v>30</v>
      </c>
      <c r="Y264" s="3" t="s">
        <v>20</v>
      </c>
      <c r="Z264" s="8">
        <v>20</v>
      </c>
      <c r="AB264" s="4"/>
      <c r="AC264" s="5" t="s">
        <v>577</v>
      </c>
      <c r="AH264" s="3">
        <v>40</v>
      </c>
      <c r="AJ264" s="3">
        <v>20</v>
      </c>
      <c r="AK264" s="4">
        <f t="shared" si="26"/>
        <v>40</v>
      </c>
      <c r="AM264" s="22"/>
      <c r="AN264" s="30" t="str">
        <f>"&lt;tr class='mmt"&amp;IF(E264="活動"," ev",IF(E264="限定"," ltd",""))&amp;IF(H264=""," groupless'","'")&amp;"&gt;&lt;td headers='icon'&gt;&lt;a href='https://www.alchemistcodedb.com/jp/card/"&amp;SUBSTITUTE(SUBSTITUTE(LOWER(A264),"_","-"),".png","")&amp;"'&gt;&lt;img src='resources/"&amp;A264&amp;"' title='"&amp;C264&amp;"' /&gt;&lt;/a&gt;&lt;/td&gt;&lt;td headers='name'&gt;"&amp;C264&amp;"&lt;/td&gt;&lt;td headers='rank'&gt;"&amp;D264&amp;"&lt;/td&gt;&lt;td headers='remark'&gt;"&amp;IF(E264="活動","&lt;span class='event'&gt;活動&lt;/span&gt;",IF(E264="限定","&lt;span class='limited'&gt;限定&lt;/span&gt;",""))&amp;"&lt;/td&gt;&lt;td headers='origin'&gt;&lt;span class='originName'&gt;"&amp;SUBSTITUTE(G264,CHAR(10),"&lt;br /&gt;")&amp;"&lt;/span&gt;&lt;img class='originLogo' src='resources/ui/"&amp;VLOOKUP(G264,List!F:H,2,FALSE)&amp;"'title='"&amp;SUBSTITUTE(G264,CHAR(10)," ")&amp;"' /&gt;&lt;/td&gt;&lt;td headers='group'&gt;"&amp;IF(H264="","","&lt;span class='groupName'&gt;"&amp;SUBSTITUTE(H264,CHAR(10)," ")&amp;IF(I264="","","&lt;br /&gt;"&amp;SUBSTITUTE(I264,CHAR(10)," "))&amp;"&lt;/span&gt;&lt;img class='groupLogo' src='resources/ui/"&amp;VLOOKUP(H264,List!K:L,2,FALSE)&amp;"' title='"&amp;SUBSTITUTE(H264,CHAR(10)," ")&amp;"' /&gt;")&amp;IF(I264="","","&lt;img class='groupLogo' src='resources/ui/"&amp;VLOOKUP(I264,List!K:L,2,FALSE)&amp;"' title='"&amp;SUBSTITUTE(I264,CHAR(10)," ")&amp;"' /&gt;")&amp;"&lt;/td&gt;&lt;td headers='score' id='"&amp;AP264&amp;"'&gt;"&amp;J264&amp;"&lt;/td&gt;&lt;td headers='HP'&gt;"&amp;K264&amp;"&lt;/td&gt;&lt;td headers='patk'&gt;"&amp;L264&amp;"&lt;/td&gt;&lt;td headers='matk'&gt;"&amp;M264&amp;"&lt;/td&gt;&lt;td headers='pdef'&gt;"&amp;O264&amp;"&lt;/td&gt;&lt;td headers='mdef'&gt;"&amp;P264&amp;"&lt;/td&gt;&lt;td headers='dex'&gt;"&amp;Q264&amp;"&lt;/td&gt;&lt;td headers='agi'&gt;"&amp;R264&amp;"&lt;/td&gt;&lt;td headers='luck'&gt;"&amp;S264&amp;"&lt;/td&gt;&lt;td headers='aType'&gt;"&amp;T264&amp;IF(V264="","","&lt;br /&gt;"&amp;V264)&amp; "&lt;/td&gt;&lt;td headers='a.bonus'&gt;"&amp;U264&amp;IF(W264="","","&lt;br /&gt;"&amp;W264)&amp;"&lt;/td&gt;&lt;td headers='special'&gt;"&amp;Y264&amp;IF(AA264="","","&lt;br /&gt;"&amp;AA264)&amp;"&lt;/td&gt;&lt;td headers='sp.bonus'&gt;"&amp;Z264&amp;IF(AB264="","","&lt;br /&gt;"&amp;AB264)&amp;"&lt;/td&gt;&lt;td headers='others'&gt;"&amp;AC264&amp;"&lt;/td&gt;&lt;td headers='sinA'&gt;"&amp;AD264&amp;"&lt;/td&gt;&lt;td headers='sinB'&gt;"&amp;AE264&amp;"&lt;/td&gt;&lt;td headers='sinC'&gt;"&amp;AF264&amp;"&lt;/td&gt;&lt;td headers='sinD'&gt;"&amp;AG264&amp;"&lt;/td&gt;&lt;td headers='sinE'&gt;"&amp;AH264&amp;"&lt;/td&gt;&lt;td headers='sinF'&gt;"&amp;AI264&amp;"&lt;/td&gt;&lt;td headers='sinG'&gt;"&amp;AJ264&amp;"&lt;/td&gt;&lt;/tr&gt;"</f>
        <v>&lt;tr class='mmt'&gt;&lt;td headers='icon'&gt;&lt;a href='https://www.alchemistcodedb.com/jp/card/ts-wrath-glanz-02'&gt;&lt;img src='resources/TS_WRATH_GLANZ_02.png' title='消えない汚れ' /&gt;&lt;/a&gt;&lt;/td&gt;&lt;td headers='name'&gt;消えない汚れ&lt;/td&gt;&lt;td headers='rank'&gt;5&lt;/td&gt;&lt;td headers='remark'&gt;&lt;/td&gt;&lt;td headers='origin'&gt;&lt;span class='originName'&gt;ラーストリス&lt;br /&gt;Wratharis&lt;/span&gt;&lt;img class='originLogo' src='resources/ui/IT_TB_BIRTH_WRA.png'title='ラーストリス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id='m262'&gt;90&lt;/td&gt;&lt;td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headers='a.bonus'&gt;30&lt;/td&gt;&lt;td headers='special'&gt;単体&lt;/td&gt;&lt;td headers='sp.bonus'&gt;20&lt;/td&gt;&lt;td headers='others'&gt;MP回復+10&lt;/td&gt;&lt;td headers='sinA'&gt;&lt;/td&gt;&lt;td headers='sinB'&gt;&lt;/td&gt;&lt;td headers='sinC'&gt;&lt;/td&gt;&lt;td headers='sinD'&gt;&lt;/td&gt;&lt;td headers='sinE'&gt;40&lt;/td&gt;&lt;td headers='sinF'&gt;&lt;/td&gt;&lt;td headers='sinG'&gt;20&lt;/td&gt;&lt;/tr&gt;</v>
      </c>
      <c r="AO264" s="30" t="str">
        <f t="shared" si="30"/>
        <v>document.getElementById('m262').innerHTML = (b0*0) + (s0*40+s5*40+s7*20)+ (ex01*30+ex12*20);</v>
      </c>
      <c r="AP264" s="34" t="str">
        <f t="shared" si="31"/>
        <v>m262</v>
      </c>
      <c r="AQ264" s="6" t="str">
        <f>IF(T264="","",VLOOKUP(T264,List!N$2:O$7,2,FALSE)&amp;"*"&amp;U264&amp;IF(V264="","","+"&amp;VLOOKUP(V264,List!N$2:O$7,2,FALSE)&amp;"*"&amp;W264&amp;"-"&amp;VLOOKUP(T264,List!N$2:O$7,2,FALSE)&amp;"*"&amp;VLOOKUP(V264,List!N$2:O$7,2,FALSE)&amp;"*"&amp;MIN(U264,W264)))&amp;IF(Y264="","",IF(T264="","","+")&amp;VLOOKUP(Y264,List!P$2:Q$14,2,FALSE)&amp;"*"&amp;Z264&amp;IF(AA264="","","+"&amp;VLOOKUP(AA264,List!P$2:Q$13,2,FALSE)))</f>
        <v>ex01*30+ex12*20</v>
      </c>
    </row>
    <row r="265" spans="1:43" s="3" customFormat="1" ht="37.200000000000003" customHeight="1" x14ac:dyDescent="0.3">
      <c r="A265" s="8" t="s">
        <v>723</v>
      </c>
      <c r="C265" s="6" t="s">
        <v>732</v>
      </c>
      <c r="D265" s="3">
        <v>5</v>
      </c>
      <c r="E265" s="3" t="s">
        <v>39</v>
      </c>
      <c r="F265" s="6" t="s">
        <v>847</v>
      </c>
      <c r="G265" s="14" t="s">
        <v>359</v>
      </c>
      <c r="H265" s="8" t="s">
        <v>360</v>
      </c>
      <c r="I265" s="8"/>
      <c r="J265" s="4">
        <f t="shared" si="27"/>
        <v>70</v>
      </c>
      <c r="K265" s="2">
        <v>30</v>
      </c>
      <c r="L265" s="2"/>
      <c r="M265" s="2"/>
      <c r="N265" s="2">
        <f t="shared" si="28"/>
        <v>0</v>
      </c>
      <c r="O265" s="2"/>
      <c r="P265" s="2"/>
      <c r="Q265" s="2">
        <v>20</v>
      </c>
      <c r="R265" s="2"/>
      <c r="S265" s="7"/>
      <c r="T265" s="3" t="s">
        <v>14</v>
      </c>
      <c r="U265" s="3">
        <v>30</v>
      </c>
      <c r="X265" s="3">
        <f t="shared" si="29"/>
        <v>30</v>
      </c>
      <c r="Z265" s="8"/>
      <c r="AB265" s="4"/>
      <c r="AC265" s="5" t="s">
        <v>543</v>
      </c>
      <c r="AG265" s="3">
        <v>40</v>
      </c>
      <c r="AH265" s="3">
        <v>20</v>
      </c>
      <c r="AK265" s="4">
        <f t="shared" si="26"/>
        <v>40</v>
      </c>
      <c r="AM265" s="22"/>
      <c r="AN265" s="30" t="str">
        <f>"&lt;tr class='mmt"&amp;IF(E265="活動"," ev",IF(E265="限定"," ltd",""))&amp;IF(H265=""," groupless'","'")&amp;"&gt;&lt;td headers='icon'&gt;&lt;a href='https://www.alchemistcodedb.com/jp/card/"&amp;SUBSTITUTE(SUBSTITUTE(LOWER(A265),"_","-"),".png","")&amp;"'&gt;&lt;img src='resources/"&amp;A265&amp;"' title='"&amp;C265&amp;"' /&gt;&lt;/a&gt;&lt;/td&gt;&lt;td headers='name'&gt;"&amp;C265&amp;"&lt;/td&gt;&lt;td headers='rank'&gt;"&amp;D265&amp;"&lt;/td&gt;&lt;td headers='remark'&gt;"&amp;IF(E265="活動","&lt;span class='event'&gt;活動&lt;/span&gt;",IF(E265="限定","&lt;span class='limited'&gt;限定&lt;/span&gt;",""))&amp;"&lt;/td&gt;&lt;td headers='origin'&gt;&lt;span class='originName'&gt;"&amp;SUBSTITUTE(G265,CHAR(10),"&lt;br /&gt;")&amp;"&lt;/span&gt;&lt;img class='originLogo' src='resources/ui/"&amp;VLOOKUP(G265,List!F:H,2,FALSE)&amp;"'title='"&amp;SUBSTITUTE(G265,CHAR(10)," ")&amp;"' /&gt;&lt;/td&gt;&lt;td headers='group'&gt;"&amp;IF(H265="","","&lt;span class='groupName'&gt;"&amp;SUBSTITUTE(H265,CHAR(10)," ")&amp;IF(I265="","","&lt;br /&gt;"&amp;SUBSTITUTE(I265,CHAR(10)," "))&amp;"&lt;/span&gt;&lt;img class='groupLogo' src='resources/ui/"&amp;VLOOKUP(H265,List!K:L,2,FALSE)&amp;"' title='"&amp;SUBSTITUTE(H265,CHAR(10)," ")&amp;"' /&gt;")&amp;IF(I265="","","&lt;img class='groupLogo' src='resources/ui/"&amp;VLOOKUP(I265,List!K:L,2,FALSE)&amp;"' title='"&amp;SUBSTITUTE(I265,CHAR(10)," ")&amp;"' /&gt;")&amp;"&lt;/td&gt;&lt;td headers='score' id='"&amp;AP265&amp;"'&gt;"&amp;J265&amp;"&lt;/td&gt;&lt;td headers='HP'&gt;"&amp;K265&amp;"&lt;/td&gt;&lt;td headers='patk'&gt;"&amp;L265&amp;"&lt;/td&gt;&lt;td headers='matk'&gt;"&amp;M265&amp;"&lt;/td&gt;&lt;td headers='pdef'&gt;"&amp;O265&amp;"&lt;/td&gt;&lt;td headers='mdef'&gt;"&amp;P265&amp;"&lt;/td&gt;&lt;td headers='dex'&gt;"&amp;Q265&amp;"&lt;/td&gt;&lt;td headers='agi'&gt;"&amp;R265&amp;"&lt;/td&gt;&lt;td headers='luck'&gt;"&amp;S265&amp;"&lt;/td&gt;&lt;td headers='aType'&gt;"&amp;T265&amp;IF(V265="","","&lt;br /&gt;"&amp;V265)&amp; "&lt;/td&gt;&lt;td headers='a.bonus'&gt;"&amp;U265&amp;IF(W265="","","&lt;br /&gt;"&amp;W265)&amp;"&lt;/td&gt;&lt;td headers='special'&gt;"&amp;Y265&amp;IF(AA265="","","&lt;br /&gt;"&amp;AA265)&amp;"&lt;/td&gt;&lt;td headers='sp.bonus'&gt;"&amp;Z265&amp;IF(AB265="","","&lt;br /&gt;"&amp;AB265)&amp;"&lt;/td&gt;&lt;td headers='others'&gt;"&amp;AC265&amp;"&lt;/td&gt;&lt;td headers='sinA'&gt;"&amp;AD265&amp;"&lt;/td&gt;&lt;td headers='sinB'&gt;"&amp;AE265&amp;"&lt;/td&gt;&lt;td headers='sinC'&gt;"&amp;AF265&amp;"&lt;/td&gt;&lt;td headers='sinD'&gt;"&amp;AG265&amp;"&lt;/td&gt;&lt;td headers='sinE'&gt;"&amp;AH265&amp;"&lt;/td&gt;&lt;td headers='sinF'&gt;"&amp;AI265&amp;"&lt;/td&gt;&lt;td headers='sinG'&gt;"&amp;AJ265&amp;"&lt;/td&gt;&lt;/tr&gt;"</f>
        <v>&lt;tr class='mmt ltd'&gt;&lt;td headers='icon'&gt;&lt;a href='https://www.alchemistcodedb.com/jp/card/ts-wrath-ishuna-01'&gt;&lt;img src='resources/TS_WRATH_ISHUNA_01.png' title='煌めく特別な時の中で' /&gt;&lt;/a&gt;&lt;/td&gt;&lt;td headers='name'&gt;煌めく特別な時の中で&lt;/td&gt;&lt;td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src='resources/ui/IT_TB_BIRTH_WRA.png'title='ラーストリス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id='m263'&gt;70&lt;/td&gt;&lt;td headers='HP'&gt;30&lt;/td&gt;&lt;td headers='patk'&gt;&lt;/td&gt;&lt;td headers='matk'&gt;&lt;/td&gt;&lt;td headers='pdef'&gt;&lt;/td&gt;&lt;td headers='mdef'&gt;&lt;/td&gt;&lt;td headers='dex'&gt;20&lt;/td&gt;&lt;td headers='agi'&gt;&lt;/td&gt;&lt;td headers='luck'&gt;&lt;/td&gt;&lt;td headers='aType'&gt;斬撃&lt;/td&gt;&lt;td headers='a.bonus'&gt;30&lt;/td&gt;&lt;td headers='special'&gt;&lt;/td&gt;&lt;td headers='sp.bonus'&gt;&lt;/td&gt;&lt;td headers='others'&gt;回避率+10&lt;/td&gt;&lt;td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O265" s="30" t="str">
        <f t="shared" si="30"/>
        <v>document.getElementById('m263').innerHTML = (b0*0) + (s0*40+s4*40+s5*20)+ (ex01*30);</v>
      </c>
      <c r="AP265" s="34" t="str">
        <f t="shared" si="31"/>
        <v>m263</v>
      </c>
      <c r="AQ265" s="6" t="str">
        <f>IF(T265="","",VLOOKUP(T265,List!N$2:O$7,2,FALSE)&amp;"*"&amp;U265&amp;IF(V265="","","+"&amp;VLOOKUP(V265,List!N$2:O$7,2,FALSE)&amp;"*"&amp;W265&amp;"-"&amp;VLOOKUP(T265,List!N$2:O$7,2,FALSE)&amp;"*"&amp;VLOOKUP(V265,List!N$2:O$7,2,FALSE)&amp;"*"&amp;MIN(U265,W265)))&amp;IF(Y265="","",IF(T265="","","+")&amp;VLOOKUP(Y265,List!P$2:Q$14,2,FALSE)&amp;"*"&amp;Z265&amp;IF(AA265="","","+"&amp;VLOOKUP(AA265,List!P$2:Q$13,2,FALSE)))</f>
        <v>ex01*30</v>
      </c>
    </row>
    <row r="266" spans="1:43" s="3" customFormat="1" ht="37.200000000000003" customHeight="1" x14ac:dyDescent="0.3">
      <c r="A266" s="8" t="s">
        <v>365</v>
      </c>
      <c r="C266" s="6" t="s">
        <v>366</v>
      </c>
      <c r="D266" s="3">
        <v>5</v>
      </c>
      <c r="E266" s="3" t="s">
        <v>39</v>
      </c>
      <c r="F266" s="6" t="s">
        <v>844</v>
      </c>
      <c r="G266" s="14" t="s">
        <v>359</v>
      </c>
      <c r="H266" s="8"/>
      <c r="I266" s="8"/>
      <c r="J266" s="4">
        <f t="shared" si="27"/>
        <v>0</v>
      </c>
      <c r="K266" s="2"/>
      <c r="L266" s="2"/>
      <c r="M266" s="2"/>
      <c r="N266" s="2">
        <f t="shared" si="28"/>
        <v>0</v>
      </c>
      <c r="O266" s="2"/>
      <c r="P266" s="2"/>
      <c r="Q266" s="2"/>
      <c r="R266" s="2"/>
      <c r="S266" s="7"/>
      <c r="X266" s="3">
        <f t="shared" si="29"/>
        <v>0</v>
      </c>
      <c r="Z266" s="8"/>
      <c r="AB266" s="4"/>
      <c r="AC266" s="5"/>
      <c r="AK266" s="4">
        <f t="shared" si="26"/>
        <v>0</v>
      </c>
      <c r="AM266" s="22"/>
      <c r="AN266" s="30" t="str">
        <f>"&lt;tr class='mmt"&amp;IF(E266="活動"," ev",IF(E266="限定"," ltd",""))&amp;IF(H266=""," groupless'","'")&amp;"&gt;&lt;td headers='icon'&gt;&lt;a href='https://www.alchemistcodedb.com/jp/card/"&amp;SUBSTITUTE(SUBSTITUTE(LOWER(A266),"_","-"),".png","")&amp;"'&gt;&lt;img src='resources/"&amp;A266&amp;"' title='"&amp;C266&amp;"' /&gt;&lt;/a&gt;&lt;/td&gt;&lt;td headers='name'&gt;"&amp;C266&amp;"&lt;/td&gt;&lt;td headers='rank'&gt;"&amp;D266&amp;"&lt;/td&gt;&lt;td headers='remark'&gt;"&amp;IF(E266="活動","&lt;span class='event'&gt;活動&lt;/span&gt;",IF(E266="限定","&lt;span class='limited'&gt;限定&lt;/span&gt;",""))&amp;"&lt;/td&gt;&lt;td headers='origin'&gt;&lt;span class='originName'&gt;"&amp;SUBSTITUTE(G266,CHAR(10),"&lt;br /&gt;")&amp;"&lt;/span&gt;&lt;img class='originLogo' src='resources/ui/"&amp;VLOOKUP(G266,List!F:H,2,FALSE)&amp;"'title='"&amp;SUBSTITUTE(G266,CHAR(10)," ")&amp;"' /&gt;&lt;/td&gt;&lt;td headers='group'&gt;"&amp;IF(H266="","","&lt;span class='groupName'&gt;"&amp;SUBSTITUTE(H266,CHAR(10)," ")&amp;IF(I266="","","&lt;br /&gt;"&amp;SUBSTITUTE(I266,CHAR(10)," "))&amp;"&lt;/span&gt;&lt;img class='groupLogo' src='resources/ui/"&amp;VLOOKUP(H266,List!K:L,2,FALSE)&amp;"' title='"&amp;SUBSTITUTE(H266,CHAR(10)," ")&amp;"' /&gt;")&amp;IF(I266="","","&lt;img class='groupLogo' src='resources/ui/"&amp;VLOOKUP(I266,List!K:L,2,FALSE)&amp;"' title='"&amp;SUBSTITUTE(I266,CHAR(10)," ")&amp;"' /&gt;")&amp;"&lt;/td&gt;&lt;td headers='score' id='"&amp;AP266&amp;"'&gt;"&amp;J266&amp;"&lt;/td&gt;&lt;td headers='HP'&gt;"&amp;K266&amp;"&lt;/td&gt;&lt;td headers='patk'&gt;"&amp;L266&amp;"&lt;/td&gt;&lt;td headers='matk'&gt;"&amp;M266&amp;"&lt;/td&gt;&lt;td headers='pdef'&gt;"&amp;O266&amp;"&lt;/td&gt;&lt;td headers='mdef'&gt;"&amp;P266&amp;"&lt;/td&gt;&lt;td headers='dex'&gt;"&amp;Q266&amp;"&lt;/td&gt;&lt;td headers='agi'&gt;"&amp;R266&amp;"&lt;/td&gt;&lt;td headers='luck'&gt;"&amp;S266&amp;"&lt;/td&gt;&lt;td headers='aType'&gt;"&amp;T266&amp;IF(V266="","","&lt;br /&gt;"&amp;V266)&amp; "&lt;/td&gt;&lt;td headers='a.bonus'&gt;"&amp;U266&amp;IF(W266="","","&lt;br /&gt;"&amp;W266)&amp;"&lt;/td&gt;&lt;td headers='special'&gt;"&amp;Y266&amp;IF(AA266="","","&lt;br /&gt;"&amp;AA266)&amp;"&lt;/td&gt;&lt;td headers='sp.bonus'&gt;"&amp;Z266&amp;IF(AB266="","","&lt;br /&gt;"&amp;AB266)&amp;"&lt;/td&gt;&lt;td headers='others'&gt;"&amp;AC266&amp;"&lt;/td&gt;&lt;td headers='sinA'&gt;"&amp;AD266&amp;"&lt;/td&gt;&lt;td headers='sinB'&gt;"&amp;AE266&amp;"&lt;/td&gt;&lt;td headers='sinC'&gt;"&amp;AF266&amp;"&lt;/td&gt;&lt;td headers='sinD'&gt;"&amp;AG266&amp;"&lt;/td&gt;&lt;td headers='sinE'&gt;"&amp;AH266&amp;"&lt;/td&gt;&lt;td headers='sinF'&gt;"&amp;AI266&amp;"&lt;/td&gt;&lt;td headers='sinG'&gt;"&amp;AJ266&amp;"&lt;/td&gt;&lt;/tr&gt;"</f>
        <v>&lt;tr class='mmt ltd groupless'&gt;&lt;td headers='icon'&gt;&lt;a href='https://www.alchemistcodedb.com/jp/card/ts-wrath-kevin-01'&gt;&lt;img src='resources/TS_WRATH_KEVIN_01.png' title='感謝を込めた花束を' /&gt;&lt;/a&gt;&lt;/td&gt;&lt;td headers='name'&gt;感謝を込めた花束を&lt;/td&gt;&lt;td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src='resources/ui/IT_TB_BIRTH_WRA.png'title='ラーストリス Wratharis' /&gt;&lt;/td&gt;&lt;td headers='group'&gt;&lt;/td&gt;&lt;td headers='score' id='m264'&gt;0&lt;/td&gt;&lt;td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66" s="30" t="str">
        <f t="shared" si="30"/>
        <v>document.getElementById('m264').innerHTML = (b0*0);</v>
      </c>
      <c r="AP266" s="34" t="str">
        <f t="shared" si="31"/>
        <v>m264</v>
      </c>
      <c r="AQ266" s="6" t="str">
        <f>IF(T266="","",VLOOKUP(T266,List!N$2:O$7,2,FALSE)&amp;"*"&amp;U266&amp;IF(V266="","","+"&amp;VLOOKUP(V266,List!N$2:O$7,2,FALSE)&amp;"*"&amp;W266&amp;"-"&amp;VLOOKUP(T266,List!N$2:O$7,2,FALSE)&amp;"*"&amp;VLOOKUP(V266,List!N$2:O$7,2,FALSE)&amp;"*"&amp;MIN(U266,W266)))&amp;IF(Y266="","",IF(T266="","","+")&amp;VLOOKUP(Y266,List!P$2:Q$14,2,FALSE)&amp;"*"&amp;Z266&amp;IF(AA266="","","+"&amp;VLOOKUP(AA266,List!P$2:Q$13,2,FALSE)))</f>
        <v/>
      </c>
    </row>
    <row r="267" spans="1:43" s="3" customFormat="1" ht="37.200000000000003" customHeight="1" x14ac:dyDescent="0.3">
      <c r="A267" s="8" t="s">
        <v>367</v>
      </c>
      <c r="C267" s="6" t="s">
        <v>368</v>
      </c>
      <c r="D267" s="3">
        <v>5</v>
      </c>
      <c r="E267" s="3" t="s">
        <v>39</v>
      </c>
      <c r="F267" s="6" t="s">
        <v>847</v>
      </c>
      <c r="G267" s="14" t="s">
        <v>359</v>
      </c>
      <c r="H267" s="8"/>
      <c r="I267" s="8"/>
      <c r="J267" s="4">
        <f t="shared" si="27"/>
        <v>0</v>
      </c>
      <c r="K267" s="2"/>
      <c r="L267" s="2"/>
      <c r="M267" s="2"/>
      <c r="N267" s="2">
        <f t="shared" si="28"/>
        <v>0</v>
      </c>
      <c r="O267" s="2"/>
      <c r="P267" s="2"/>
      <c r="Q267" s="2"/>
      <c r="R267" s="2"/>
      <c r="S267" s="7"/>
      <c r="X267" s="3">
        <f t="shared" si="29"/>
        <v>0</v>
      </c>
      <c r="Z267" s="8"/>
      <c r="AB267" s="4"/>
      <c r="AC267" s="5"/>
      <c r="AK267" s="4">
        <f t="shared" si="26"/>
        <v>0</v>
      </c>
      <c r="AM267" s="22"/>
      <c r="AN267" s="30" t="str">
        <f>"&lt;tr class='mmt"&amp;IF(E267="活動"," ev",IF(E267="限定"," ltd",""))&amp;IF(H267=""," groupless'","'")&amp;"&gt;&lt;td headers='icon'&gt;&lt;a href='https://www.alchemistcodedb.com/jp/card/"&amp;SUBSTITUTE(SUBSTITUTE(LOWER(A267),"_","-"),".png","")&amp;"'&gt;&lt;img src='resources/"&amp;A267&amp;"' title='"&amp;C267&amp;"' /&gt;&lt;/a&gt;&lt;/td&gt;&lt;td headers='name'&gt;"&amp;C267&amp;"&lt;/td&gt;&lt;td headers='rank'&gt;"&amp;D267&amp;"&lt;/td&gt;&lt;td headers='remark'&gt;"&amp;IF(E267="活動","&lt;span class='event'&gt;活動&lt;/span&gt;",IF(E267="限定","&lt;span class='limited'&gt;限定&lt;/span&gt;",""))&amp;"&lt;/td&gt;&lt;td headers='origin'&gt;&lt;span class='originName'&gt;"&amp;SUBSTITUTE(G267,CHAR(10),"&lt;br /&gt;")&amp;"&lt;/span&gt;&lt;img class='originLogo' src='resources/ui/"&amp;VLOOKUP(G267,List!F:H,2,FALSE)&amp;"'title='"&amp;SUBSTITUTE(G267,CHAR(10)," ")&amp;"' /&gt;&lt;/td&gt;&lt;td headers='group'&gt;"&amp;IF(H267="","","&lt;span class='groupName'&gt;"&amp;SUBSTITUTE(H267,CHAR(10)," ")&amp;IF(I267="","","&lt;br /&gt;"&amp;SUBSTITUTE(I267,CHAR(10)," "))&amp;"&lt;/span&gt;&lt;img class='groupLogo' src='resources/ui/"&amp;VLOOKUP(H267,List!K:L,2,FALSE)&amp;"' title='"&amp;SUBSTITUTE(H267,CHAR(10)," ")&amp;"' /&gt;")&amp;IF(I267="","","&lt;img class='groupLogo' src='resources/ui/"&amp;VLOOKUP(I267,List!K:L,2,FALSE)&amp;"' title='"&amp;SUBSTITUTE(I267,CHAR(10)," ")&amp;"' /&gt;")&amp;"&lt;/td&gt;&lt;td headers='score' id='"&amp;AP267&amp;"'&gt;"&amp;J267&amp;"&lt;/td&gt;&lt;td headers='HP'&gt;"&amp;K267&amp;"&lt;/td&gt;&lt;td headers='patk'&gt;"&amp;L267&amp;"&lt;/td&gt;&lt;td headers='matk'&gt;"&amp;M267&amp;"&lt;/td&gt;&lt;td headers='pdef'&gt;"&amp;O267&amp;"&lt;/td&gt;&lt;td headers='mdef'&gt;"&amp;P267&amp;"&lt;/td&gt;&lt;td headers='dex'&gt;"&amp;Q267&amp;"&lt;/td&gt;&lt;td headers='agi'&gt;"&amp;R267&amp;"&lt;/td&gt;&lt;td headers='luck'&gt;"&amp;S267&amp;"&lt;/td&gt;&lt;td headers='aType'&gt;"&amp;T267&amp;IF(V267="","","&lt;br /&gt;"&amp;V267)&amp; "&lt;/td&gt;&lt;td headers='a.bonus'&gt;"&amp;U267&amp;IF(W267="","","&lt;br /&gt;"&amp;W267)&amp;"&lt;/td&gt;&lt;td headers='special'&gt;"&amp;Y267&amp;IF(AA267="","","&lt;br /&gt;"&amp;AA267)&amp;"&lt;/td&gt;&lt;td headers='sp.bonus'&gt;"&amp;Z267&amp;IF(AB267="","","&lt;br /&gt;"&amp;AB267)&amp;"&lt;/td&gt;&lt;td headers='others'&gt;"&amp;AC267&amp;"&lt;/td&gt;&lt;td headers='sinA'&gt;"&amp;AD267&amp;"&lt;/td&gt;&lt;td headers='sinB'&gt;"&amp;AE267&amp;"&lt;/td&gt;&lt;td headers='sinC'&gt;"&amp;AF267&amp;"&lt;/td&gt;&lt;td headers='sinD'&gt;"&amp;AG267&amp;"&lt;/td&gt;&lt;td headers='sinE'&gt;"&amp;AH267&amp;"&lt;/td&gt;&lt;td headers='sinF'&gt;"&amp;AI267&amp;"&lt;/td&gt;&lt;td headers='sinG'&gt;"&amp;AJ267&amp;"&lt;/td&gt;&lt;/tr&gt;"</f>
        <v>&lt;tr class='mmt ltd groupless'&gt;&lt;td headers='icon'&gt;&lt;a href='https://www.alchemistcodedb.com/jp/card/ts-wrath-klima-01'&gt;&lt;img src='resources/TS_WRATH_KLIMA_01.png' title='雪あそびより' /&gt;&lt;/a&gt;&lt;/td&gt;&lt;td headers='name'&gt;雪あそびより&lt;/td&gt;&lt;td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src='resources/ui/IT_TB_BIRTH_WRA.png'title='ラーストリス Wratharis' /&gt;&lt;/td&gt;&lt;td headers='group'&gt;&lt;/td&gt;&lt;td headers='score' id='m265'&gt;0&lt;/td&gt;&lt;td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67" s="30" t="str">
        <f t="shared" si="30"/>
        <v>document.getElementById('m265').innerHTML = (b0*0);</v>
      </c>
      <c r="AP267" s="34" t="str">
        <f t="shared" si="31"/>
        <v>m265</v>
      </c>
      <c r="AQ267" s="6" t="str">
        <f>IF(T267="","",VLOOKUP(T267,List!N$2:O$7,2,FALSE)&amp;"*"&amp;U267&amp;IF(V267="","","+"&amp;VLOOKUP(V267,List!N$2:O$7,2,FALSE)&amp;"*"&amp;W267&amp;"-"&amp;VLOOKUP(T267,List!N$2:O$7,2,FALSE)&amp;"*"&amp;VLOOKUP(V267,List!N$2:O$7,2,FALSE)&amp;"*"&amp;MIN(U267,W267)))&amp;IF(Y267="","",IF(T267="","","+")&amp;VLOOKUP(Y267,List!P$2:Q$14,2,FALSE)&amp;"*"&amp;Z267&amp;IF(AA267="","","+"&amp;VLOOKUP(AA267,List!P$2:Q$13,2,FALSE)))</f>
        <v/>
      </c>
    </row>
    <row r="268" spans="1:43" s="3" customFormat="1" ht="37.200000000000003" customHeight="1" x14ac:dyDescent="0.3">
      <c r="A268" s="8" t="s">
        <v>369</v>
      </c>
      <c r="C268" s="6" t="s">
        <v>370</v>
      </c>
      <c r="D268" s="3">
        <v>5</v>
      </c>
      <c r="F268" s="6"/>
      <c r="G268" s="14" t="s">
        <v>359</v>
      </c>
      <c r="H268" s="8" t="s">
        <v>68</v>
      </c>
      <c r="I268" s="8"/>
      <c r="J268" s="4">
        <f t="shared" si="27"/>
        <v>100</v>
      </c>
      <c r="K268" s="2"/>
      <c r="L268" s="2">
        <v>60</v>
      </c>
      <c r="M268" s="2"/>
      <c r="N268" s="2">
        <f t="shared" si="28"/>
        <v>60</v>
      </c>
      <c r="O268" s="2"/>
      <c r="P268" s="2"/>
      <c r="Q268" s="2"/>
      <c r="R268" s="2"/>
      <c r="S268" s="7"/>
      <c r="X268" s="3">
        <f t="shared" si="29"/>
        <v>0</v>
      </c>
      <c r="Z268" s="8"/>
      <c r="AB268" s="4"/>
      <c r="AC268" s="5" t="s">
        <v>484</v>
      </c>
      <c r="AH268" s="3">
        <v>20</v>
      </c>
      <c r="AI268" s="3">
        <v>40</v>
      </c>
      <c r="AK268" s="4">
        <f t="shared" si="26"/>
        <v>40</v>
      </c>
      <c r="AM268" s="22"/>
      <c r="AN268" s="30" t="str">
        <f>"&lt;tr class='mmt"&amp;IF(E268="活動"," ev",IF(E268="限定"," ltd",""))&amp;IF(H268=""," groupless'","'")&amp;"&gt;&lt;td headers='icon'&gt;&lt;a href='https://www.alchemistcodedb.com/jp/card/"&amp;SUBSTITUTE(SUBSTITUTE(LOWER(A268),"_","-"),".png","")&amp;"'&gt;&lt;img src='resources/"&amp;A268&amp;"' title='"&amp;C268&amp;"' /&gt;&lt;/a&gt;&lt;/td&gt;&lt;td headers='name'&gt;"&amp;C268&amp;"&lt;/td&gt;&lt;td headers='rank'&gt;"&amp;D268&amp;"&lt;/td&gt;&lt;td headers='remark'&gt;"&amp;IF(E268="活動","&lt;span class='event'&gt;活動&lt;/span&gt;",IF(E268="限定","&lt;span class='limited'&gt;限定&lt;/span&gt;",""))&amp;"&lt;/td&gt;&lt;td headers='origin'&gt;&lt;span class='originName'&gt;"&amp;SUBSTITUTE(G268,CHAR(10),"&lt;br /&gt;")&amp;"&lt;/span&gt;&lt;img class='originLogo' src='resources/ui/"&amp;VLOOKUP(G268,List!F:H,2,FALSE)&amp;"'title='"&amp;SUBSTITUTE(G268,CHAR(10)," ")&amp;"' /&gt;&lt;/td&gt;&lt;td headers='group'&gt;"&amp;IF(H268="","","&lt;span class='groupName'&gt;"&amp;SUBSTITUTE(H268,CHAR(10)," ")&amp;IF(I268="","","&lt;br /&gt;"&amp;SUBSTITUTE(I268,CHAR(10)," "))&amp;"&lt;/span&gt;&lt;img class='groupLogo' src='resources/ui/"&amp;VLOOKUP(H268,List!K:L,2,FALSE)&amp;"' title='"&amp;SUBSTITUTE(H268,CHAR(10)," ")&amp;"' /&gt;")&amp;IF(I268="","","&lt;img class='groupLogo' src='resources/ui/"&amp;VLOOKUP(I268,List!K:L,2,FALSE)&amp;"' title='"&amp;SUBSTITUTE(I268,CHAR(10)," ")&amp;"' /&gt;")&amp;"&lt;/td&gt;&lt;td headers='score' id='"&amp;AP268&amp;"'&gt;"&amp;J268&amp;"&lt;/td&gt;&lt;td headers='HP'&gt;"&amp;K268&amp;"&lt;/td&gt;&lt;td headers='patk'&gt;"&amp;L268&amp;"&lt;/td&gt;&lt;td headers='matk'&gt;"&amp;M268&amp;"&lt;/td&gt;&lt;td headers='pdef'&gt;"&amp;O268&amp;"&lt;/td&gt;&lt;td headers='mdef'&gt;"&amp;P268&amp;"&lt;/td&gt;&lt;td headers='dex'&gt;"&amp;Q268&amp;"&lt;/td&gt;&lt;td headers='agi'&gt;"&amp;R268&amp;"&lt;/td&gt;&lt;td headers='luck'&gt;"&amp;S268&amp;"&lt;/td&gt;&lt;td headers='aType'&gt;"&amp;T268&amp;IF(V268="","","&lt;br /&gt;"&amp;V268)&amp; "&lt;/td&gt;&lt;td headers='a.bonus'&gt;"&amp;U268&amp;IF(W268="","","&lt;br /&gt;"&amp;W268)&amp;"&lt;/td&gt;&lt;td headers='special'&gt;"&amp;Y268&amp;IF(AA268="","","&lt;br /&gt;"&amp;AA268)&amp;"&lt;/td&gt;&lt;td headers='sp.bonus'&gt;"&amp;Z268&amp;IF(AB268="","","&lt;br /&gt;"&amp;AB268)&amp;"&lt;/td&gt;&lt;td headers='others'&gt;"&amp;AC268&amp;"&lt;/td&gt;&lt;td headers='sinA'&gt;"&amp;AD268&amp;"&lt;/td&gt;&lt;td headers='sinB'&gt;"&amp;AE268&amp;"&lt;/td&gt;&lt;td headers='sinC'&gt;"&amp;AF268&amp;"&lt;/td&gt;&lt;td headers='sinD'&gt;"&amp;AG268&amp;"&lt;/td&gt;&lt;td headers='sinE'&gt;"&amp;AH268&amp;"&lt;/td&gt;&lt;td headers='sinF'&gt;"&amp;AI268&amp;"&lt;/td&gt;&lt;td headers='sinG'&gt;"&amp;AJ268&amp;"&lt;/td&gt;&lt;/tr&gt;"</f>
        <v>&lt;tr class='mmt'&gt;&lt;td headers='icon'&gt;&lt;a href='https://www.alchemistcodedb.com/jp/card/ts-wrath-kudhanstein-01'&gt;&lt;img src='resources/TS_WRATH_KUDHANSTEIN_01.png' title='漆黒に揺蕩いしは' /&gt;&lt;/a&gt;&lt;/td&gt;&lt;td headers='name'&gt;漆黒に揺蕩いしは&lt;/td&gt;&lt;td headers='rank'&gt;5&lt;/td&gt;&lt;td headers='remark'&gt;&lt;/td&gt;&lt;td headers='origin'&gt;&lt;span class='originName'&gt;ラーストリス&lt;br /&gt;Wratharis&lt;/span&gt;&lt;img class='originLogo' src='resources/ui/IT_TB_BIRTH_WRA.png'title='ラーストリス Wratharis' /&gt;&lt;/td&gt;&lt;td headers='group'&gt;&lt;span class='groupName'&gt;聖教騎士団&lt;/span&gt;&lt;img class='groupLogo' src='resources/ui/subgroup_seikyoukishi.png' title='聖教騎士団' /&gt;&lt;/td&gt;&lt;td headers='score' id='m266'&gt;100&lt;/td&gt;&lt;td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headers='others'&gt;光属性耐性+20&lt;/td&gt;&lt;td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O268" s="30" t="str">
        <f t="shared" si="30"/>
        <v>document.getElementById('m266').innerHTML = (b0*60+b1*60) + (s0*40+s5*20+s6*40);</v>
      </c>
      <c r="AP268" s="34" t="str">
        <f t="shared" si="31"/>
        <v>m266</v>
      </c>
      <c r="AQ268" s="6" t="str">
        <f>IF(T268="","",VLOOKUP(T268,List!N$2:O$7,2,FALSE)&amp;"*"&amp;U268&amp;IF(V268="","","+"&amp;VLOOKUP(V268,List!N$2:O$7,2,FALSE)&amp;"*"&amp;W268&amp;"-"&amp;VLOOKUP(T268,List!N$2:O$7,2,FALSE)&amp;"*"&amp;VLOOKUP(V268,List!N$2:O$7,2,FALSE)&amp;"*"&amp;MIN(U268,W268)))&amp;IF(Y268="","",IF(T268="","","+")&amp;VLOOKUP(Y268,List!P$2:Q$14,2,FALSE)&amp;"*"&amp;Z268&amp;IF(AA268="","","+"&amp;VLOOKUP(AA268,List!P$2:Q$13,2,FALSE)))</f>
        <v/>
      </c>
    </row>
    <row r="269" spans="1:43" s="3" customFormat="1" ht="37.200000000000003" customHeight="1" x14ac:dyDescent="0.3">
      <c r="A269" s="8" t="s">
        <v>711</v>
      </c>
      <c r="C269" s="6" t="s">
        <v>716</v>
      </c>
      <c r="D269" s="3">
        <v>5</v>
      </c>
      <c r="E269" s="3" t="s">
        <v>39</v>
      </c>
      <c r="F269" s="6"/>
      <c r="G269" s="14" t="s">
        <v>359</v>
      </c>
      <c r="H269" s="8" t="s">
        <v>68</v>
      </c>
      <c r="I269" s="8"/>
      <c r="J269" s="4">
        <f t="shared" si="27"/>
        <v>90</v>
      </c>
      <c r="K269" s="2">
        <v>20</v>
      </c>
      <c r="L269" s="2">
        <v>30</v>
      </c>
      <c r="M269" s="2"/>
      <c r="N269" s="2">
        <f t="shared" si="28"/>
        <v>30</v>
      </c>
      <c r="O269" s="2"/>
      <c r="P269" s="2"/>
      <c r="Q269" s="2"/>
      <c r="R269" s="2"/>
      <c r="S269" s="7"/>
      <c r="T269" s="3" t="s">
        <v>15</v>
      </c>
      <c r="U269" s="3">
        <v>30</v>
      </c>
      <c r="X269" s="3">
        <f t="shared" si="29"/>
        <v>30</v>
      </c>
      <c r="Z269" s="8"/>
      <c r="AB269" s="4"/>
      <c r="AC269" s="5" t="s">
        <v>479</v>
      </c>
      <c r="AH269" s="3">
        <v>30</v>
      </c>
      <c r="AI269" s="3">
        <v>30</v>
      </c>
      <c r="AK269" s="4">
        <f t="shared" si="26"/>
        <v>30</v>
      </c>
      <c r="AM269" s="22"/>
      <c r="AN269" s="30" t="str">
        <f>"&lt;tr class='mmt"&amp;IF(E269="活動"," ev",IF(E269="限定"," ltd",""))&amp;IF(H269=""," groupless'","'")&amp;"&gt;&lt;td headers='icon'&gt;&lt;a href='https://www.alchemistcodedb.com/jp/card/"&amp;SUBSTITUTE(SUBSTITUTE(LOWER(A269),"_","-"),".png","")&amp;"'&gt;&lt;img src='resources/"&amp;A269&amp;"' title='"&amp;C269&amp;"' /&gt;&lt;/a&gt;&lt;/td&gt;&lt;td headers='name'&gt;"&amp;C269&amp;"&lt;/td&gt;&lt;td headers='rank'&gt;"&amp;D269&amp;"&lt;/td&gt;&lt;td headers='remark'&gt;"&amp;IF(E269="活動","&lt;span class='event'&gt;活動&lt;/span&gt;",IF(E269="限定","&lt;span class='limited'&gt;限定&lt;/span&gt;",""))&amp;"&lt;/td&gt;&lt;td headers='origin'&gt;&lt;span class='originName'&gt;"&amp;SUBSTITUTE(G269,CHAR(10),"&lt;br /&gt;")&amp;"&lt;/span&gt;&lt;img class='originLogo' src='resources/ui/"&amp;VLOOKUP(G269,List!F:H,2,FALSE)&amp;"'title='"&amp;SUBSTITUTE(G269,CHAR(10)," ")&amp;"' /&gt;&lt;/td&gt;&lt;td headers='group'&gt;"&amp;IF(H269="","","&lt;span class='groupName'&gt;"&amp;SUBSTITUTE(H269,CHAR(10)," ")&amp;IF(I269="","","&lt;br /&gt;"&amp;SUBSTITUTE(I269,CHAR(10)," "))&amp;"&lt;/span&gt;&lt;img class='groupLogo' src='resources/ui/"&amp;VLOOKUP(H269,List!K:L,2,FALSE)&amp;"' title='"&amp;SUBSTITUTE(H269,CHAR(10)," ")&amp;"' /&gt;")&amp;IF(I269="","","&lt;img class='groupLogo' src='resources/ui/"&amp;VLOOKUP(I269,List!K:L,2,FALSE)&amp;"' title='"&amp;SUBSTITUTE(I269,CHAR(10)," ")&amp;"' /&gt;")&amp;"&lt;/td&gt;&lt;td headers='score' id='"&amp;AP269&amp;"'&gt;"&amp;J269&amp;"&lt;/td&gt;&lt;td headers='HP'&gt;"&amp;K269&amp;"&lt;/td&gt;&lt;td headers='patk'&gt;"&amp;L269&amp;"&lt;/td&gt;&lt;td headers='matk'&gt;"&amp;M269&amp;"&lt;/td&gt;&lt;td headers='pdef'&gt;"&amp;O269&amp;"&lt;/td&gt;&lt;td headers='mdef'&gt;"&amp;P269&amp;"&lt;/td&gt;&lt;td headers='dex'&gt;"&amp;Q269&amp;"&lt;/td&gt;&lt;td headers='agi'&gt;"&amp;R269&amp;"&lt;/td&gt;&lt;td headers='luck'&gt;"&amp;S269&amp;"&lt;/td&gt;&lt;td headers='aType'&gt;"&amp;T269&amp;IF(V269="","","&lt;br /&gt;"&amp;V269)&amp; "&lt;/td&gt;&lt;td headers='a.bonus'&gt;"&amp;U269&amp;IF(W269="","","&lt;br /&gt;"&amp;W269)&amp;"&lt;/td&gt;&lt;td headers='special'&gt;"&amp;Y269&amp;IF(AA269="","","&lt;br /&gt;"&amp;AA269)&amp;"&lt;/td&gt;&lt;td headers='sp.bonus'&gt;"&amp;Z269&amp;IF(AB269="","","&lt;br /&gt;"&amp;AB269)&amp;"&lt;/td&gt;&lt;td headers='others'&gt;"&amp;AC269&amp;"&lt;/td&gt;&lt;td headers='sinA'&gt;"&amp;AD269&amp;"&lt;/td&gt;&lt;td headers='sinB'&gt;"&amp;AE269&amp;"&lt;/td&gt;&lt;td headers='sinC'&gt;"&amp;AF269&amp;"&lt;/td&gt;&lt;td headers='sinD'&gt;"&amp;AG269&amp;"&lt;/td&gt;&lt;td headers='sinE'&gt;"&amp;AH269&amp;"&lt;/td&gt;&lt;td headers='sinF'&gt;"&amp;AI269&amp;"&lt;/td&gt;&lt;td headers='sinG'&gt;"&amp;AJ269&amp;"&lt;/td&gt;&lt;/tr&gt;"</f>
        <v>&lt;tr class='mmt ltd'&gt;&lt;td headers='icon'&gt;&lt;a href='https://www.alchemistcodedb.com/jp/card/ts-wrath-kudhanstein-02'&gt;&lt;img src='resources/TS_WRATH_KUDHANSTEIN_02.png' title='修羅の道を征く魔槍' /&gt;&lt;/a&gt;&lt;/td&gt;&lt;td headers='name'&gt;修羅の道を征く魔槍&lt;/td&gt;&lt;td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src='resources/ui/IT_TB_BIRTH_WRA.png'title='ラーストリス Wratharis' /&gt;&lt;/td&gt;&lt;td headers='group'&gt;&lt;span class='groupName'&gt;聖教騎士団&lt;/span&gt;&lt;img class='groupLogo' src='resources/ui/subgroup_seikyoukishi.png' title='聖教騎士団' /&gt;&lt;/td&gt;&lt;td headers='score' id='m267'&gt;90&lt;/td&gt;&lt;td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headers='aType'&gt;刺突&lt;/td&gt;&lt;td headers='a.bonus'&gt;30&lt;/td&gt;&lt;td headers='special'&gt;&lt;/td&gt;&lt;td headers='sp.bonus'&gt;&lt;/td&gt;&lt;td headers='others'&gt;命中率+10&lt;/td&gt;&lt;td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O269" s="30" t="str">
        <f t="shared" si="30"/>
        <v>document.getElementById('m267').innerHTML = (b0*30+b1*30) + (s0*30+s5*30+s6*30)+ (ex02*30);</v>
      </c>
      <c r="AP269" s="34" t="str">
        <f t="shared" si="31"/>
        <v>m267</v>
      </c>
      <c r="AQ269" s="6" t="str">
        <f>IF(T269="","",VLOOKUP(T269,List!N$2:O$7,2,FALSE)&amp;"*"&amp;U269&amp;IF(V269="","","+"&amp;VLOOKUP(V269,List!N$2:O$7,2,FALSE)&amp;"*"&amp;W269&amp;"-"&amp;VLOOKUP(T269,List!N$2:O$7,2,FALSE)&amp;"*"&amp;VLOOKUP(V269,List!N$2:O$7,2,FALSE)&amp;"*"&amp;MIN(U269,W269)))&amp;IF(Y269="","",IF(T269="","","+")&amp;VLOOKUP(Y269,List!P$2:Q$14,2,FALSE)&amp;"*"&amp;Z269&amp;IF(AA269="","","+"&amp;VLOOKUP(AA269,List!P$2:Q$13,2,FALSE)))</f>
        <v>ex02*30</v>
      </c>
    </row>
    <row r="270" spans="1:43" s="3" customFormat="1" ht="37.200000000000003" customHeight="1" x14ac:dyDescent="0.3">
      <c r="A270" s="8" t="s">
        <v>371</v>
      </c>
      <c r="C270" s="6" t="s">
        <v>372</v>
      </c>
      <c r="D270" s="3">
        <v>4</v>
      </c>
      <c r="F270" s="6"/>
      <c r="G270" s="14" t="s">
        <v>359</v>
      </c>
      <c r="H270" s="8" t="s">
        <v>360</v>
      </c>
      <c r="I270" s="8"/>
      <c r="J270" s="4">
        <f t="shared" si="27"/>
        <v>15</v>
      </c>
      <c r="K270" s="2">
        <v>30</v>
      </c>
      <c r="L270" s="2"/>
      <c r="M270" s="2"/>
      <c r="N270" s="2">
        <f t="shared" si="28"/>
        <v>0</v>
      </c>
      <c r="O270" s="2">
        <v>20</v>
      </c>
      <c r="P270" s="2"/>
      <c r="Q270" s="2"/>
      <c r="R270" s="2"/>
      <c r="S270" s="7"/>
      <c r="X270" s="3">
        <f t="shared" si="29"/>
        <v>0</v>
      </c>
      <c r="Z270" s="8"/>
      <c r="AB270" s="4"/>
      <c r="AC270" s="5"/>
      <c r="AD270" s="3">
        <v>15</v>
      </c>
      <c r="AH270" s="3">
        <v>15</v>
      </c>
      <c r="AK270" s="4">
        <f t="shared" si="26"/>
        <v>15</v>
      </c>
      <c r="AM270" s="22"/>
      <c r="AN270" s="30" t="str">
        <f>"&lt;tr class='mmt"&amp;IF(E270="活動"," ev",IF(E270="限定"," ltd",""))&amp;IF(H270=""," groupless'","'")&amp;"&gt;&lt;td headers='icon'&gt;&lt;a href='https://www.alchemistcodedb.com/jp/card/"&amp;SUBSTITUTE(SUBSTITUTE(LOWER(A270),"_","-"),".png","")&amp;"'&gt;&lt;img src='resources/"&amp;A270&amp;"' title='"&amp;C270&amp;"' /&gt;&lt;/a&gt;&lt;/td&gt;&lt;td headers='name'&gt;"&amp;C270&amp;"&lt;/td&gt;&lt;td headers='rank'&gt;"&amp;D270&amp;"&lt;/td&gt;&lt;td headers='remark'&gt;"&amp;IF(E270="活動","&lt;span class='event'&gt;活動&lt;/span&gt;",IF(E270="限定","&lt;span class='limited'&gt;限定&lt;/span&gt;",""))&amp;"&lt;/td&gt;&lt;td headers='origin'&gt;&lt;span class='originName'&gt;"&amp;SUBSTITUTE(G270,CHAR(10),"&lt;br /&gt;")&amp;"&lt;/span&gt;&lt;img class='originLogo' src='resources/ui/"&amp;VLOOKUP(G270,List!F:H,2,FALSE)&amp;"'title='"&amp;SUBSTITUTE(G270,CHAR(10)," ")&amp;"' /&gt;&lt;/td&gt;&lt;td headers='group'&gt;"&amp;IF(H270="","","&lt;span class='groupName'&gt;"&amp;SUBSTITUTE(H270,CHAR(10)," ")&amp;IF(I270="","","&lt;br /&gt;"&amp;SUBSTITUTE(I270,CHAR(10)," "))&amp;"&lt;/span&gt;&lt;img class='groupLogo' src='resources/ui/"&amp;VLOOKUP(H270,List!K:L,2,FALSE)&amp;"' title='"&amp;SUBSTITUTE(H270,CHAR(10)," ")&amp;"' /&gt;")&amp;IF(I270="","","&lt;img class='groupLogo' src='resources/ui/"&amp;VLOOKUP(I270,List!K:L,2,FALSE)&amp;"' title='"&amp;SUBSTITUTE(I270,CHAR(10)," ")&amp;"' /&gt;")&amp;"&lt;/td&gt;&lt;td headers='score' id='"&amp;AP270&amp;"'&gt;"&amp;J270&amp;"&lt;/td&gt;&lt;td headers='HP'&gt;"&amp;K270&amp;"&lt;/td&gt;&lt;td headers='patk'&gt;"&amp;L270&amp;"&lt;/td&gt;&lt;td headers='matk'&gt;"&amp;M270&amp;"&lt;/td&gt;&lt;td headers='pdef'&gt;"&amp;O270&amp;"&lt;/td&gt;&lt;td headers='mdef'&gt;"&amp;P270&amp;"&lt;/td&gt;&lt;td headers='dex'&gt;"&amp;Q270&amp;"&lt;/td&gt;&lt;td headers='agi'&gt;"&amp;R270&amp;"&lt;/td&gt;&lt;td headers='luck'&gt;"&amp;S270&amp;"&lt;/td&gt;&lt;td headers='aType'&gt;"&amp;T270&amp;IF(V270="","","&lt;br /&gt;"&amp;V270)&amp; "&lt;/td&gt;&lt;td headers='a.bonus'&gt;"&amp;U270&amp;IF(W270="","","&lt;br /&gt;"&amp;W270)&amp;"&lt;/td&gt;&lt;td headers='special'&gt;"&amp;Y270&amp;IF(AA270="","","&lt;br /&gt;"&amp;AA270)&amp;"&lt;/td&gt;&lt;td headers='sp.bonus'&gt;"&amp;Z270&amp;IF(AB270="","","&lt;br /&gt;"&amp;AB270)&amp;"&lt;/td&gt;&lt;td headers='others'&gt;"&amp;AC270&amp;"&lt;/td&gt;&lt;td headers='sinA'&gt;"&amp;AD270&amp;"&lt;/td&gt;&lt;td headers='sinB'&gt;"&amp;AE270&amp;"&lt;/td&gt;&lt;td headers='sinC'&gt;"&amp;AF270&amp;"&lt;/td&gt;&lt;td headers='sinD'&gt;"&amp;AG270&amp;"&lt;/td&gt;&lt;td headers='sinE'&gt;"&amp;AH270&amp;"&lt;/td&gt;&lt;td headers='sinF'&gt;"&amp;AI270&amp;"&lt;/td&gt;&lt;td headers='sinG'&gt;"&amp;AJ270&amp;"&lt;/td&gt;&lt;/tr&gt;"</f>
        <v>&lt;tr class='mmt'&gt;&lt;td headers='icon'&gt;&lt;a href='https://www.alchemistcodedb.com/jp/card/ts-wrath-lamia-01'&gt;&lt;img src='resources/TS_WRATH_LAMIA_01.png' title='花は優しく揺れて' /&gt;&lt;/a&gt;&lt;/td&gt;&lt;td headers='name'&gt;花は優しく揺れて&lt;/td&gt;&lt;td headers='rank'&gt;4&lt;/td&gt;&lt;td headers='remark'&gt;&lt;/td&gt;&lt;td headers='origin'&gt;&lt;span class='originName'&gt;ラーストリス&lt;br /&gt;Wratharis&lt;/span&gt;&lt;img class='originLogo' src='resources/ui/IT_TB_BIRTH_WRA.png'title='ラーストリス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id='m268'&gt;15&lt;/td&gt;&lt;td headers='HP'&gt;30&lt;/td&gt;&lt;td headers='patk'&gt;&lt;/td&gt;&lt;td headers='matk'&gt;&lt;/td&gt;&lt;td headers='pdef'&gt;20&lt;/td&gt;&lt;td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O270" s="30" t="str">
        <f t="shared" si="30"/>
        <v>document.getElementById('m268').innerHTML = (b0*0) + (s0*15+s1*15+s5*15);</v>
      </c>
      <c r="AP270" s="34" t="str">
        <f t="shared" si="31"/>
        <v>m268</v>
      </c>
      <c r="AQ270" s="6" t="str">
        <f>IF(T270="","",VLOOKUP(T270,List!N$2:O$7,2,FALSE)&amp;"*"&amp;U270&amp;IF(V270="","","+"&amp;VLOOKUP(V270,List!N$2:O$7,2,FALSE)&amp;"*"&amp;W270&amp;"-"&amp;VLOOKUP(T270,List!N$2:O$7,2,FALSE)&amp;"*"&amp;VLOOKUP(V270,List!N$2:O$7,2,FALSE)&amp;"*"&amp;MIN(U270,W270)))&amp;IF(Y270="","",IF(T270="","","+")&amp;VLOOKUP(Y270,List!P$2:Q$14,2,FALSE)&amp;"*"&amp;Z270&amp;IF(AA270="","","+"&amp;VLOOKUP(AA270,List!P$2:Q$13,2,FALSE)))</f>
        <v/>
      </c>
    </row>
    <row r="271" spans="1:43" s="3" customFormat="1" ht="37.200000000000003" customHeight="1" x14ac:dyDescent="0.3">
      <c r="A271" s="8" t="s">
        <v>373</v>
      </c>
      <c r="C271" s="6" t="s">
        <v>374</v>
      </c>
      <c r="D271" s="3">
        <v>5</v>
      </c>
      <c r="F271" s="6"/>
      <c r="G271" s="14" t="s">
        <v>359</v>
      </c>
      <c r="H271" s="8" t="s">
        <v>360</v>
      </c>
      <c r="I271" s="8"/>
      <c r="J271" s="4">
        <f t="shared" si="27"/>
        <v>80</v>
      </c>
      <c r="K271" s="2">
        <v>50</v>
      </c>
      <c r="L271" s="2">
        <v>20</v>
      </c>
      <c r="M271" s="2"/>
      <c r="N271" s="2">
        <f t="shared" si="28"/>
        <v>20</v>
      </c>
      <c r="O271" s="2"/>
      <c r="P271" s="2"/>
      <c r="Q271" s="2"/>
      <c r="R271" s="2"/>
      <c r="S271" s="7"/>
      <c r="T271" s="5" t="s">
        <v>15</v>
      </c>
      <c r="U271" s="3">
        <v>20</v>
      </c>
      <c r="V271" s="5"/>
      <c r="X271" s="3">
        <f t="shared" si="29"/>
        <v>20</v>
      </c>
      <c r="Z271" s="8"/>
      <c r="AB271" s="4"/>
      <c r="AC271" s="5" t="s">
        <v>477</v>
      </c>
      <c r="AG271" s="3">
        <v>40</v>
      </c>
      <c r="AH271" s="3">
        <v>20</v>
      </c>
      <c r="AK271" s="4">
        <f t="shared" si="26"/>
        <v>40</v>
      </c>
      <c r="AM271" s="22"/>
      <c r="AN271" s="30" t="str">
        <f>"&lt;tr class='mmt"&amp;IF(E271="活動"," ev",IF(E271="限定"," ltd",""))&amp;IF(H271=""," groupless'","'")&amp;"&gt;&lt;td headers='icon'&gt;&lt;a href='https://www.alchemistcodedb.com/jp/card/"&amp;SUBSTITUTE(SUBSTITUTE(LOWER(A271),"_","-"),".png","")&amp;"'&gt;&lt;img src='resources/"&amp;A271&amp;"' title='"&amp;C271&amp;"' /&gt;&lt;/a&gt;&lt;/td&gt;&lt;td headers='name'&gt;"&amp;C271&amp;"&lt;/td&gt;&lt;td headers='rank'&gt;"&amp;D271&amp;"&lt;/td&gt;&lt;td headers='remark'&gt;"&amp;IF(E271="活動","&lt;span class='event'&gt;活動&lt;/span&gt;",IF(E271="限定","&lt;span class='limited'&gt;限定&lt;/span&gt;",""))&amp;"&lt;/td&gt;&lt;td headers='origin'&gt;&lt;span class='originName'&gt;"&amp;SUBSTITUTE(G271,CHAR(10),"&lt;br /&gt;")&amp;"&lt;/span&gt;&lt;img class='originLogo' src='resources/ui/"&amp;VLOOKUP(G271,List!F:H,2,FALSE)&amp;"'title='"&amp;SUBSTITUTE(G271,CHAR(10)," ")&amp;"' /&gt;&lt;/td&gt;&lt;td headers='group'&gt;"&amp;IF(H271="","","&lt;span class='groupName'&gt;"&amp;SUBSTITUTE(H271,CHAR(10)," ")&amp;IF(I271="","","&lt;br /&gt;"&amp;SUBSTITUTE(I271,CHAR(10)," "))&amp;"&lt;/span&gt;&lt;img class='groupLogo' src='resources/ui/"&amp;VLOOKUP(H271,List!K:L,2,FALSE)&amp;"' title='"&amp;SUBSTITUTE(H271,CHAR(10)," ")&amp;"' /&gt;")&amp;IF(I271="","","&lt;img class='groupLogo' src='resources/ui/"&amp;VLOOKUP(I271,List!K:L,2,FALSE)&amp;"' title='"&amp;SUBSTITUTE(I271,CHAR(10)," ")&amp;"' /&gt;")&amp;"&lt;/td&gt;&lt;td headers='score' id='"&amp;AP271&amp;"'&gt;"&amp;J271&amp;"&lt;/td&gt;&lt;td headers='HP'&gt;"&amp;K271&amp;"&lt;/td&gt;&lt;td headers='patk'&gt;"&amp;L271&amp;"&lt;/td&gt;&lt;td headers='matk'&gt;"&amp;M271&amp;"&lt;/td&gt;&lt;td headers='pdef'&gt;"&amp;O271&amp;"&lt;/td&gt;&lt;td headers='mdef'&gt;"&amp;P271&amp;"&lt;/td&gt;&lt;td headers='dex'&gt;"&amp;Q271&amp;"&lt;/td&gt;&lt;td headers='agi'&gt;"&amp;R271&amp;"&lt;/td&gt;&lt;td headers='luck'&gt;"&amp;S271&amp;"&lt;/td&gt;&lt;td headers='aType'&gt;"&amp;T271&amp;IF(V271="","","&lt;br /&gt;"&amp;V271)&amp; "&lt;/td&gt;&lt;td headers='a.bonus'&gt;"&amp;U271&amp;IF(W271="","","&lt;br /&gt;"&amp;W271)&amp;"&lt;/td&gt;&lt;td headers='special'&gt;"&amp;Y271&amp;IF(AA271="","","&lt;br /&gt;"&amp;AA271)&amp;"&lt;/td&gt;&lt;td headers='sp.bonus'&gt;"&amp;Z271&amp;IF(AB271="","","&lt;br /&gt;"&amp;AB271)&amp;"&lt;/td&gt;&lt;td headers='others'&gt;"&amp;AC271&amp;"&lt;/td&gt;&lt;td headers='sinA'&gt;"&amp;AD271&amp;"&lt;/td&gt;&lt;td headers='sinB'&gt;"&amp;AE271&amp;"&lt;/td&gt;&lt;td headers='sinC'&gt;"&amp;AF271&amp;"&lt;/td&gt;&lt;td headers='sinD'&gt;"&amp;AG271&amp;"&lt;/td&gt;&lt;td headers='sinE'&gt;"&amp;AH271&amp;"&lt;/td&gt;&lt;td headers='sinF'&gt;"&amp;AI271&amp;"&lt;/td&gt;&lt;td headers='sinG'&gt;"&amp;AJ271&amp;"&lt;/td&gt;&lt;/tr&gt;"</f>
        <v>&lt;tr class='mmt'&gt;&lt;td headers='icon'&gt;&lt;a href='https://www.alchemistcodedb.com/jp/card/ts-wrath-lamia-02'&gt;&lt;img src='resources/TS_WRATH_LAMIA_02.png' title='千日の雛芥子' /&gt;&lt;/a&gt;&lt;/td&gt;&lt;td headers='name'&gt;千日の雛芥子&lt;/td&gt;&lt;td headers='rank'&gt;5&lt;/td&gt;&lt;td headers='remark'&gt;&lt;/td&gt;&lt;td headers='origin'&gt;&lt;span class='originName'&gt;ラーストリス&lt;br /&gt;Wratharis&lt;/span&gt;&lt;img class='originLogo' src='resources/ui/IT_TB_BIRTH_WRA.png'title='ラーストリス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id='m269'&gt;80&lt;/td&gt;&lt;td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headers='aType'&gt;刺突&lt;/td&gt;&lt;td headers='a.bonus'&gt;20&lt;/td&gt;&lt;td headers='special'&gt;&lt;/td&gt;&lt;td headers='sp.bonus'&gt;&lt;/td&gt;&lt;td headers='others'&gt;範囲耐性+10&lt;/td&gt;&lt;td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O271" s="30" t="str">
        <f t="shared" si="30"/>
        <v>document.getElementById('m269').innerHTML = (b0*20+b1*20) + (s0*40+s4*40+s5*20)+ (ex02*20);</v>
      </c>
      <c r="AP271" s="34" t="str">
        <f t="shared" si="31"/>
        <v>m269</v>
      </c>
      <c r="AQ271" s="6" t="str">
        <f>IF(T271="","",VLOOKUP(T271,List!N$2:O$7,2,FALSE)&amp;"*"&amp;U271&amp;IF(V271="","","+"&amp;VLOOKUP(V271,List!N$2:O$7,2,FALSE)&amp;"*"&amp;W271&amp;"-"&amp;VLOOKUP(T271,List!N$2:O$7,2,FALSE)&amp;"*"&amp;VLOOKUP(V271,List!N$2:O$7,2,FALSE)&amp;"*"&amp;MIN(U271,W271)))&amp;IF(Y271="","",IF(T271="","","+")&amp;VLOOKUP(Y271,List!P$2:Q$14,2,FALSE)&amp;"*"&amp;Z271&amp;IF(AA271="","","+"&amp;VLOOKUP(AA271,List!P$2:Q$13,2,FALSE)))</f>
        <v>ex02*20</v>
      </c>
    </row>
    <row r="272" spans="1:43" s="3" customFormat="1" ht="37.200000000000003" customHeight="1" x14ac:dyDescent="0.3">
      <c r="A272" s="8" t="s">
        <v>375</v>
      </c>
      <c r="C272" s="6" t="s">
        <v>376</v>
      </c>
      <c r="D272" s="3">
        <v>3</v>
      </c>
      <c r="F272" s="6"/>
      <c r="G272" s="14" t="s">
        <v>359</v>
      </c>
      <c r="H272" s="8"/>
      <c r="I272" s="8"/>
      <c r="J272" s="4">
        <f t="shared" si="27"/>
        <v>0</v>
      </c>
      <c r="K272" s="2"/>
      <c r="L272" s="2"/>
      <c r="M272" s="2"/>
      <c r="N272" s="2">
        <f t="shared" si="28"/>
        <v>0</v>
      </c>
      <c r="O272" s="2"/>
      <c r="P272" s="2"/>
      <c r="Q272" s="2"/>
      <c r="R272" s="2"/>
      <c r="S272" s="7"/>
      <c r="X272" s="3">
        <f t="shared" si="29"/>
        <v>0</v>
      </c>
      <c r="Z272" s="8"/>
      <c r="AB272" s="4"/>
      <c r="AC272" s="5"/>
      <c r="AK272" s="4">
        <f t="shared" si="26"/>
        <v>0</v>
      </c>
      <c r="AM272" s="22"/>
      <c r="AN272" s="30" t="str">
        <f>"&lt;tr class='mmt"&amp;IF(E272="活動"," ev",IF(E272="限定"," ltd",""))&amp;IF(H272=""," groupless'","'")&amp;"&gt;&lt;td headers='icon'&gt;&lt;a href='https://www.alchemistcodedb.com/jp/card/"&amp;SUBSTITUTE(SUBSTITUTE(LOWER(A272),"_","-"),".png","")&amp;"'&gt;&lt;img src='resources/"&amp;A272&amp;"' title='"&amp;C272&amp;"' /&gt;&lt;/a&gt;&lt;/td&gt;&lt;td headers='name'&gt;"&amp;C272&amp;"&lt;/td&gt;&lt;td headers='rank'&gt;"&amp;D272&amp;"&lt;/td&gt;&lt;td headers='remark'&gt;"&amp;IF(E272="活動","&lt;span class='event'&gt;活動&lt;/span&gt;",IF(E272="限定","&lt;span class='limited'&gt;限定&lt;/span&gt;",""))&amp;"&lt;/td&gt;&lt;td headers='origin'&gt;&lt;span class='originName'&gt;"&amp;SUBSTITUTE(G272,CHAR(10),"&lt;br /&gt;")&amp;"&lt;/span&gt;&lt;img class='originLogo' src='resources/ui/"&amp;VLOOKUP(G272,List!F:H,2,FALSE)&amp;"'title='"&amp;SUBSTITUTE(G272,CHAR(10)," ")&amp;"' /&gt;&lt;/td&gt;&lt;td headers='group'&gt;"&amp;IF(H272="","","&lt;span class='groupName'&gt;"&amp;SUBSTITUTE(H272,CHAR(10)," ")&amp;IF(I272="","","&lt;br /&gt;"&amp;SUBSTITUTE(I272,CHAR(10)," "))&amp;"&lt;/span&gt;&lt;img class='groupLogo' src='resources/ui/"&amp;VLOOKUP(H272,List!K:L,2,FALSE)&amp;"' title='"&amp;SUBSTITUTE(H272,CHAR(10)," ")&amp;"' /&gt;")&amp;IF(I272="","","&lt;img class='groupLogo' src='resources/ui/"&amp;VLOOKUP(I272,List!K:L,2,FALSE)&amp;"' title='"&amp;SUBSTITUTE(I272,CHAR(10)," ")&amp;"' /&gt;")&amp;"&lt;/td&gt;&lt;td headers='score' id='"&amp;AP272&amp;"'&gt;"&amp;J272&amp;"&lt;/td&gt;&lt;td headers='HP'&gt;"&amp;K272&amp;"&lt;/td&gt;&lt;td headers='patk'&gt;"&amp;L272&amp;"&lt;/td&gt;&lt;td headers='matk'&gt;"&amp;M272&amp;"&lt;/td&gt;&lt;td headers='pdef'&gt;"&amp;O272&amp;"&lt;/td&gt;&lt;td headers='mdef'&gt;"&amp;P272&amp;"&lt;/td&gt;&lt;td headers='dex'&gt;"&amp;Q272&amp;"&lt;/td&gt;&lt;td headers='agi'&gt;"&amp;R272&amp;"&lt;/td&gt;&lt;td headers='luck'&gt;"&amp;S272&amp;"&lt;/td&gt;&lt;td headers='aType'&gt;"&amp;T272&amp;IF(V272="","","&lt;br /&gt;"&amp;V272)&amp; "&lt;/td&gt;&lt;td headers='a.bonus'&gt;"&amp;U272&amp;IF(W272="","","&lt;br /&gt;"&amp;W272)&amp;"&lt;/td&gt;&lt;td headers='special'&gt;"&amp;Y272&amp;IF(AA272="","","&lt;br /&gt;"&amp;AA272)&amp;"&lt;/td&gt;&lt;td headers='sp.bonus'&gt;"&amp;Z272&amp;IF(AB272="","","&lt;br /&gt;"&amp;AB272)&amp;"&lt;/td&gt;&lt;td headers='others'&gt;"&amp;AC272&amp;"&lt;/td&gt;&lt;td headers='sinA'&gt;"&amp;AD272&amp;"&lt;/td&gt;&lt;td headers='sinB'&gt;"&amp;AE272&amp;"&lt;/td&gt;&lt;td headers='sinC'&gt;"&amp;AF272&amp;"&lt;/td&gt;&lt;td headers='sinD'&gt;"&amp;AG272&amp;"&lt;/td&gt;&lt;td headers='sinE'&gt;"&amp;AH272&amp;"&lt;/td&gt;&lt;td headers='sinF'&gt;"&amp;AI272&amp;"&lt;/td&gt;&lt;td headers='sinG'&gt;"&amp;AJ272&amp;"&lt;/td&gt;&lt;/tr&gt;"</f>
        <v>&lt;tr class='mmt groupless'&gt;&lt;td headers='icon'&gt;&lt;a href='https://www.alchemistcodedb.com/jp/card/ts-wrath-magnus-01'&gt;&lt;img src='resources/TS_WRATH_MAGNUS_01.png' title='アンフェア・ルール' /&gt;&lt;/a&gt;&lt;/td&gt;&lt;td headers='name'&gt;アンフェア・ルール&lt;/td&gt;&lt;td headers='rank'&gt;3&lt;/td&gt;&lt;td headers='remark'&gt;&lt;/td&gt;&lt;td headers='origin'&gt;&lt;span class='originName'&gt;ラーストリス&lt;br /&gt;Wratharis&lt;/span&gt;&lt;img class='originLogo' src='resources/ui/IT_TB_BIRTH_WRA.png'title='ラーストリス Wratharis' /&gt;&lt;/td&gt;&lt;td headers='group'&gt;&lt;/td&gt;&lt;td headers='score' id='m270'&gt;0&lt;/td&gt;&lt;td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72" s="30" t="str">
        <f t="shared" si="30"/>
        <v>document.getElementById('m270').innerHTML = (b0*0);</v>
      </c>
      <c r="AP272" s="34" t="str">
        <f t="shared" si="31"/>
        <v>m270</v>
      </c>
      <c r="AQ272" s="6" t="str">
        <f>IF(T272="","",VLOOKUP(T272,List!N$2:O$7,2,FALSE)&amp;"*"&amp;U272&amp;IF(V272="","","+"&amp;VLOOKUP(V272,List!N$2:O$7,2,FALSE)&amp;"*"&amp;W272&amp;"-"&amp;VLOOKUP(T272,List!N$2:O$7,2,FALSE)&amp;"*"&amp;VLOOKUP(V272,List!N$2:O$7,2,FALSE)&amp;"*"&amp;MIN(U272,W272)))&amp;IF(Y272="","",IF(T272="","","+")&amp;VLOOKUP(Y272,List!P$2:Q$14,2,FALSE)&amp;"*"&amp;Z272&amp;IF(AA272="","","+"&amp;VLOOKUP(AA272,List!P$2:Q$13,2,FALSE)))</f>
        <v/>
      </c>
    </row>
    <row r="273" spans="1:43" s="3" customFormat="1" ht="37.200000000000003" customHeight="1" x14ac:dyDescent="0.3">
      <c r="A273" s="8" t="s">
        <v>377</v>
      </c>
      <c r="C273" s="6" t="s">
        <v>378</v>
      </c>
      <c r="D273" s="3">
        <v>5</v>
      </c>
      <c r="F273" s="6"/>
      <c r="G273" s="14" t="s">
        <v>359</v>
      </c>
      <c r="H273" s="8" t="s">
        <v>667</v>
      </c>
      <c r="I273" s="8"/>
      <c r="J273" s="4">
        <f t="shared" si="27"/>
        <v>70</v>
      </c>
      <c r="K273" s="2"/>
      <c r="L273" s="2"/>
      <c r="M273" s="2"/>
      <c r="N273" s="2">
        <f t="shared" si="28"/>
        <v>0</v>
      </c>
      <c r="O273" s="2"/>
      <c r="P273" s="2"/>
      <c r="Q273" s="2">
        <v>30</v>
      </c>
      <c r="R273" s="2"/>
      <c r="S273" s="7"/>
      <c r="T273" s="3" t="s">
        <v>17</v>
      </c>
      <c r="U273" s="3">
        <v>30</v>
      </c>
      <c r="X273" s="3">
        <f t="shared" si="29"/>
        <v>30</v>
      </c>
      <c r="Z273" s="8"/>
      <c r="AB273" s="4"/>
      <c r="AC273" s="5" t="s">
        <v>681</v>
      </c>
      <c r="AH273" s="3">
        <v>40</v>
      </c>
      <c r="AI273" s="3">
        <v>20</v>
      </c>
      <c r="AK273" s="4">
        <f t="shared" si="26"/>
        <v>40</v>
      </c>
      <c r="AM273" s="22"/>
      <c r="AN273" s="30" t="str">
        <f>"&lt;tr class='mmt"&amp;IF(E273="活動"," ev",IF(E273="限定"," ltd",""))&amp;IF(H273=""," groupless'","'")&amp;"&gt;&lt;td headers='icon'&gt;&lt;a href='https://www.alchemistcodedb.com/jp/card/"&amp;SUBSTITUTE(SUBSTITUTE(LOWER(A273),"_","-"),".png","")&amp;"'&gt;&lt;img src='resources/"&amp;A273&amp;"' title='"&amp;C273&amp;"' /&gt;&lt;/a&gt;&lt;/td&gt;&lt;td headers='name'&gt;"&amp;C273&amp;"&lt;/td&gt;&lt;td headers='rank'&gt;"&amp;D273&amp;"&lt;/td&gt;&lt;td headers='remark'&gt;"&amp;IF(E273="活動","&lt;span class='event'&gt;活動&lt;/span&gt;",IF(E273="限定","&lt;span class='limited'&gt;限定&lt;/span&gt;",""))&amp;"&lt;/td&gt;&lt;td headers='origin'&gt;&lt;span class='originName'&gt;"&amp;SUBSTITUTE(G273,CHAR(10),"&lt;br /&gt;")&amp;"&lt;/span&gt;&lt;img class='originLogo' src='resources/ui/"&amp;VLOOKUP(G273,List!F:H,2,FALSE)&amp;"'title='"&amp;SUBSTITUTE(G273,CHAR(10)," ")&amp;"' /&gt;&lt;/td&gt;&lt;td headers='group'&gt;"&amp;IF(H273="","","&lt;span class='groupName'&gt;"&amp;SUBSTITUTE(H273,CHAR(10)," ")&amp;IF(I273="","","&lt;br /&gt;"&amp;SUBSTITUTE(I273,CHAR(10)," "))&amp;"&lt;/span&gt;&lt;img class='groupLogo' src='resources/ui/"&amp;VLOOKUP(H273,List!K:L,2,FALSE)&amp;"' title='"&amp;SUBSTITUTE(H273,CHAR(10)," ")&amp;"' /&gt;")&amp;IF(I273="","","&lt;img class='groupLogo' src='resources/ui/"&amp;VLOOKUP(I273,List!K:L,2,FALSE)&amp;"' title='"&amp;SUBSTITUTE(I273,CHAR(10)," ")&amp;"' /&gt;")&amp;"&lt;/td&gt;&lt;td headers='score' id='"&amp;AP273&amp;"'&gt;"&amp;J273&amp;"&lt;/td&gt;&lt;td headers='HP'&gt;"&amp;K273&amp;"&lt;/td&gt;&lt;td headers='patk'&gt;"&amp;L273&amp;"&lt;/td&gt;&lt;td headers='matk'&gt;"&amp;M273&amp;"&lt;/td&gt;&lt;td headers='pdef'&gt;"&amp;O273&amp;"&lt;/td&gt;&lt;td headers='mdef'&gt;"&amp;P273&amp;"&lt;/td&gt;&lt;td headers='dex'&gt;"&amp;Q273&amp;"&lt;/td&gt;&lt;td headers='agi'&gt;"&amp;R273&amp;"&lt;/td&gt;&lt;td headers='luck'&gt;"&amp;S273&amp;"&lt;/td&gt;&lt;td headers='aType'&gt;"&amp;T273&amp;IF(V273="","","&lt;br /&gt;"&amp;V273)&amp; "&lt;/td&gt;&lt;td headers='a.bonus'&gt;"&amp;U273&amp;IF(W273="","","&lt;br /&gt;"&amp;W273)&amp;"&lt;/td&gt;&lt;td headers='special'&gt;"&amp;Y273&amp;IF(AA273="","","&lt;br /&gt;"&amp;AA273)&amp;"&lt;/td&gt;&lt;td headers='sp.bonus'&gt;"&amp;Z273&amp;IF(AB273="","","&lt;br /&gt;"&amp;AB273)&amp;"&lt;/td&gt;&lt;td headers='others'&gt;"&amp;AC273&amp;"&lt;/td&gt;&lt;td headers='sinA'&gt;"&amp;AD273&amp;"&lt;/td&gt;&lt;td headers='sinB'&gt;"&amp;AE273&amp;"&lt;/td&gt;&lt;td headers='sinC'&gt;"&amp;AF273&amp;"&lt;/td&gt;&lt;td headers='sinD'&gt;"&amp;AG273&amp;"&lt;/td&gt;&lt;td headers='sinE'&gt;"&amp;AH273&amp;"&lt;/td&gt;&lt;td headers='sinF'&gt;"&amp;AI273&amp;"&lt;/td&gt;&lt;td headers='sinG'&gt;"&amp;AJ273&amp;"&lt;/td&gt;&lt;/tr&gt;"</f>
        <v>&lt;tr class='mmt'&gt;&lt;td headers='icon'&gt;&lt;a href='https://www.alchemistcodedb.com/jp/card/ts-wrath-magnus-02'&gt;&lt;img src='resources/TS_WRATH_MAGNUS_02.png' title='二人のジョーカー' /&gt;&lt;/a&gt;&lt;/td&gt;&lt;td headers='name'&gt;二人のジョーカー&lt;/td&gt;&lt;td headers='rank'&gt;5&lt;/td&gt;&lt;td headers='remark'&gt;&lt;/td&gt;&lt;td headers='origin'&gt;&lt;span class='originName'&gt;ラーストリス&lt;br /&gt;Wratharis&lt;/span&gt;&lt;img class='originLogo' src='resources/ui/IT_TB_BIRTH_WRA.png'title='ラーストリス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id='m271'&gt;70&lt;/td&gt;&lt;td headers='HP'&gt;&lt;/td&gt;&lt;td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headers='aType'&gt;射撃&lt;/td&gt;&lt;td headers='a.bonus'&gt;30&lt;/td&gt;&lt;td headers='special'&gt;&lt;/td&gt;&lt;td headers='sp.bonus'&gt;&lt;/td&gt;&lt;td headers='others'&gt;暴擊率+20, 命中率+10&lt;/td&gt;&lt;td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O273" s="30" t="str">
        <f t="shared" si="30"/>
        <v>document.getElementById('m271').innerHTML = (b0*0) + (s0*40+s5*40+s6*20)+ (ex04*30);</v>
      </c>
      <c r="AP273" s="34" t="str">
        <f t="shared" si="31"/>
        <v>m271</v>
      </c>
      <c r="AQ273" s="6" t="str">
        <f>IF(T273="","",VLOOKUP(T273,List!N$2:O$7,2,FALSE)&amp;"*"&amp;U273&amp;IF(V273="","","+"&amp;VLOOKUP(V273,List!N$2:O$7,2,FALSE)&amp;"*"&amp;W273&amp;"-"&amp;VLOOKUP(T273,List!N$2:O$7,2,FALSE)&amp;"*"&amp;VLOOKUP(V273,List!N$2:O$7,2,FALSE)&amp;"*"&amp;MIN(U273,W273)))&amp;IF(Y273="","",IF(T273="","","+")&amp;VLOOKUP(Y273,List!P$2:Q$14,2,FALSE)&amp;"*"&amp;Z273&amp;IF(AA273="","","+"&amp;VLOOKUP(AA273,List!P$2:Q$13,2,FALSE)))</f>
        <v>ex04*30</v>
      </c>
    </row>
    <row r="274" spans="1:43" s="3" customFormat="1" ht="37.200000000000003" customHeight="1" x14ac:dyDescent="0.3">
      <c r="A274" s="8" t="s">
        <v>665</v>
      </c>
      <c r="C274" s="6" t="s">
        <v>680</v>
      </c>
      <c r="D274" s="3">
        <v>5</v>
      </c>
      <c r="F274" s="6"/>
      <c r="G274" s="14" t="s">
        <v>359</v>
      </c>
      <c r="H274" s="8" t="s">
        <v>667</v>
      </c>
      <c r="I274" s="8"/>
      <c r="J274" s="4">
        <f t="shared" si="27"/>
        <v>70</v>
      </c>
      <c r="K274" s="2">
        <v>40</v>
      </c>
      <c r="L274" s="2">
        <v>30</v>
      </c>
      <c r="M274" s="2">
        <v>30</v>
      </c>
      <c r="N274" s="2">
        <f t="shared" si="28"/>
        <v>30</v>
      </c>
      <c r="O274" s="2"/>
      <c r="P274" s="2"/>
      <c r="Q274" s="2"/>
      <c r="R274" s="2"/>
      <c r="S274" s="7"/>
      <c r="X274" s="3">
        <f t="shared" si="29"/>
        <v>0</v>
      </c>
      <c r="Z274" s="8"/>
      <c r="AB274" s="4"/>
      <c r="AC274" s="5"/>
      <c r="AH274" s="3">
        <v>40</v>
      </c>
      <c r="AI274" s="3">
        <v>20</v>
      </c>
      <c r="AK274" s="4">
        <f t="shared" si="26"/>
        <v>40</v>
      </c>
      <c r="AM274" s="22"/>
      <c r="AN274" s="30" t="str">
        <f>"&lt;tr class='mmt"&amp;IF(E274="活動"," ev",IF(E274="限定"," ltd",""))&amp;IF(H274=""," groupless'","'")&amp;"&gt;&lt;td headers='icon'&gt;&lt;a href='https://www.alchemistcodedb.com/jp/card/"&amp;SUBSTITUTE(SUBSTITUTE(LOWER(A274),"_","-"),".png","")&amp;"'&gt;&lt;img src='resources/"&amp;A274&amp;"' title='"&amp;C274&amp;"' /&gt;&lt;/a&gt;&lt;/td&gt;&lt;td headers='name'&gt;"&amp;C274&amp;"&lt;/td&gt;&lt;td headers='rank'&gt;"&amp;D274&amp;"&lt;/td&gt;&lt;td headers='remark'&gt;"&amp;IF(E274="活動","&lt;span class='event'&gt;活動&lt;/span&gt;",IF(E274="限定","&lt;span class='limited'&gt;限定&lt;/span&gt;",""))&amp;"&lt;/td&gt;&lt;td headers='origin'&gt;&lt;span class='originName'&gt;"&amp;SUBSTITUTE(G274,CHAR(10),"&lt;br /&gt;")&amp;"&lt;/span&gt;&lt;img class='originLogo' src='resources/ui/"&amp;VLOOKUP(G274,List!F:H,2,FALSE)&amp;"'title='"&amp;SUBSTITUTE(G274,CHAR(10)," ")&amp;"' /&gt;&lt;/td&gt;&lt;td headers='group'&gt;"&amp;IF(H274="","","&lt;span class='groupName'&gt;"&amp;SUBSTITUTE(H274,CHAR(10)," ")&amp;IF(I274="","","&lt;br /&gt;"&amp;SUBSTITUTE(I274,CHAR(10)," "))&amp;"&lt;/span&gt;&lt;img class='groupLogo' src='resources/ui/"&amp;VLOOKUP(H274,List!K:L,2,FALSE)&amp;"' title='"&amp;SUBSTITUTE(H274,CHAR(10)," ")&amp;"' /&gt;")&amp;IF(I274="","","&lt;img class='groupLogo' src='resources/ui/"&amp;VLOOKUP(I274,List!K:L,2,FALSE)&amp;"' title='"&amp;SUBSTITUTE(I274,CHAR(10)," ")&amp;"' /&gt;")&amp;"&lt;/td&gt;&lt;td headers='score' id='"&amp;AP274&amp;"'&gt;"&amp;J274&amp;"&lt;/td&gt;&lt;td headers='HP'&gt;"&amp;K274&amp;"&lt;/td&gt;&lt;td headers='patk'&gt;"&amp;L274&amp;"&lt;/td&gt;&lt;td headers='matk'&gt;"&amp;M274&amp;"&lt;/td&gt;&lt;td headers='pdef'&gt;"&amp;O274&amp;"&lt;/td&gt;&lt;td headers='mdef'&gt;"&amp;P274&amp;"&lt;/td&gt;&lt;td headers='dex'&gt;"&amp;Q274&amp;"&lt;/td&gt;&lt;td headers='agi'&gt;"&amp;R274&amp;"&lt;/td&gt;&lt;td headers='luck'&gt;"&amp;S274&amp;"&lt;/td&gt;&lt;td headers='aType'&gt;"&amp;T274&amp;IF(V274="","","&lt;br /&gt;"&amp;V274)&amp; "&lt;/td&gt;&lt;td headers='a.bonus'&gt;"&amp;U274&amp;IF(W274="","","&lt;br /&gt;"&amp;W274)&amp;"&lt;/td&gt;&lt;td headers='special'&gt;"&amp;Y274&amp;IF(AA274="","","&lt;br /&gt;"&amp;AA274)&amp;"&lt;/td&gt;&lt;td headers='sp.bonus'&gt;"&amp;Z274&amp;IF(AB274="","","&lt;br /&gt;"&amp;AB274)&amp;"&lt;/td&gt;&lt;td headers='others'&gt;"&amp;AC274&amp;"&lt;/td&gt;&lt;td headers='sinA'&gt;"&amp;AD274&amp;"&lt;/td&gt;&lt;td headers='sinB'&gt;"&amp;AE274&amp;"&lt;/td&gt;&lt;td headers='sinC'&gt;"&amp;AF274&amp;"&lt;/td&gt;&lt;td headers='sinD'&gt;"&amp;AG274&amp;"&lt;/td&gt;&lt;td headers='sinE'&gt;"&amp;AH274&amp;"&lt;/td&gt;&lt;td headers='sinF'&gt;"&amp;AI274&amp;"&lt;/td&gt;&lt;td headers='sinG'&gt;"&amp;AJ274&amp;"&lt;/td&gt;&lt;/tr&gt;"</f>
        <v>&lt;tr class='mmt'&gt;&lt;td headers='icon'&gt;&lt;a href='https://www.alchemistcodedb.com/jp/card/ts-wrath-magnus-03'&gt;&lt;img src='resources/TS_WRATH_MAGNUS_03.png' title='ジョーカーの逮捕劇' /&gt;&lt;/a&gt;&lt;/td&gt;&lt;td headers='name'&gt;ジョーカーの逮捕劇&lt;/td&gt;&lt;td headers='rank'&gt;5&lt;/td&gt;&lt;td headers='remark'&gt;&lt;/td&gt;&lt;td headers='origin'&gt;&lt;span class='originName'&gt;ラーストリス&lt;br /&gt;Wratharis&lt;/span&gt;&lt;img class='originLogo' src='resources/ui/IT_TB_BIRTH_WRA.png'title='ラーストリス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id='m272'&gt;70&lt;/td&gt;&lt;td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O274" s="30" t="str">
        <f t="shared" si="30"/>
        <v>document.getElementById('m272').innerHTML = (b0*30+b1*30+b2*30) + (s0*40+s5*40+s6*20);</v>
      </c>
      <c r="AP274" s="34" t="str">
        <f t="shared" si="31"/>
        <v>m272</v>
      </c>
      <c r="AQ274" s="6" t="str">
        <f>IF(T274="","",VLOOKUP(T274,List!N$2:O$7,2,FALSE)&amp;"*"&amp;U274&amp;IF(V274="","","+"&amp;VLOOKUP(V274,List!N$2:O$7,2,FALSE)&amp;"*"&amp;W274&amp;"-"&amp;VLOOKUP(T274,List!N$2:O$7,2,FALSE)&amp;"*"&amp;VLOOKUP(V274,List!N$2:O$7,2,FALSE)&amp;"*"&amp;MIN(U274,W274)))&amp;IF(Y274="","",IF(T274="","","+")&amp;VLOOKUP(Y274,List!P$2:Q$14,2,FALSE)&amp;"*"&amp;Z274&amp;IF(AA274="","","+"&amp;VLOOKUP(AA274,List!P$2:Q$13,2,FALSE)))</f>
        <v/>
      </c>
    </row>
    <row r="275" spans="1:43" s="3" customFormat="1" ht="37.200000000000003" customHeight="1" x14ac:dyDescent="0.3">
      <c r="A275" s="8" t="s">
        <v>379</v>
      </c>
      <c r="C275" s="6" t="s">
        <v>380</v>
      </c>
      <c r="D275" s="3">
        <v>5</v>
      </c>
      <c r="F275" s="6"/>
      <c r="G275" s="14" t="s">
        <v>359</v>
      </c>
      <c r="H275" s="8" t="s">
        <v>91</v>
      </c>
      <c r="I275" s="8"/>
      <c r="J275" s="4">
        <f t="shared" si="27"/>
        <v>60</v>
      </c>
      <c r="K275" s="2">
        <v>30</v>
      </c>
      <c r="L275" s="2"/>
      <c r="M275" s="2">
        <v>30</v>
      </c>
      <c r="N275" s="2">
        <f t="shared" si="28"/>
        <v>30</v>
      </c>
      <c r="O275" s="2"/>
      <c r="P275" s="2"/>
      <c r="Q275" s="2"/>
      <c r="R275" s="2">
        <v>10</v>
      </c>
      <c r="S275" s="7"/>
      <c r="X275" s="3">
        <f t="shared" si="29"/>
        <v>0</v>
      </c>
      <c r="Z275" s="8"/>
      <c r="AB275" s="4"/>
      <c r="AC275" s="5" t="s">
        <v>545</v>
      </c>
      <c r="AD275" s="3">
        <v>30</v>
      </c>
      <c r="AH275" s="3">
        <v>30</v>
      </c>
      <c r="AK275" s="4">
        <f t="shared" si="26"/>
        <v>30</v>
      </c>
      <c r="AM275" s="22"/>
      <c r="AN275" s="30" t="str">
        <f>"&lt;tr class='mmt"&amp;IF(E275="活動"," ev",IF(E275="限定"," ltd",""))&amp;IF(H275=""," groupless'","'")&amp;"&gt;&lt;td headers='icon'&gt;&lt;a href='https://www.alchemistcodedb.com/jp/card/"&amp;SUBSTITUTE(SUBSTITUTE(LOWER(A275),"_","-"),".png","")&amp;"'&gt;&lt;img src='resources/"&amp;A275&amp;"' title='"&amp;C275&amp;"' /&gt;&lt;/a&gt;&lt;/td&gt;&lt;td headers='name'&gt;"&amp;C275&amp;"&lt;/td&gt;&lt;td headers='rank'&gt;"&amp;D275&amp;"&lt;/td&gt;&lt;td headers='remark'&gt;"&amp;IF(E275="活動","&lt;span class='event'&gt;活動&lt;/span&gt;",IF(E275="限定","&lt;span class='limited'&gt;限定&lt;/span&gt;",""))&amp;"&lt;/td&gt;&lt;td headers='origin'&gt;&lt;span class='originName'&gt;"&amp;SUBSTITUTE(G275,CHAR(10),"&lt;br /&gt;")&amp;"&lt;/span&gt;&lt;img class='originLogo' src='resources/ui/"&amp;VLOOKUP(G275,List!F:H,2,FALSE)&amp;"'title='"&amp;SUBSTITUTE(G275,CHAR(10)," ")&amp;"' /&gt;&lt;/td&gt;&lt;td headers='group'&gt;"&amp;IF(H275="","","&lt;span class='groupName'&gt;"&amp;SUBSTITUTE(H275,CHAR(10)," ")&amp;IF(I275="","","&lt;br /&gt;"&amp;SUBSTITUTE(I275,CHAR(10)," "))&amp;"&lt;/span&gt;&lt;img class='groupLogo' src='resources/ui/"&amp;VLOOKUP(H275,List!K:L,2,FALSE)&amp;"' title='"&amp;SUBSTITUTE(H275,CHAR(10)," ")&amp;"' /&gt;")&amp;IF(I275="","","&lt;img class='groupLogo' src='resources/ui/"&amp;VLOOKUP(I275,List!K:L,2,FALSE)&amp;"' title='"&amp;SUBSTITUTE(I275,CHAR(10)," ")&amp;"' /&gt;")&amp;"&lt;/td&gt;&lt;td headers='score' id='"&amp;AP275&amp;"'&gt;"&amp;J275&amp;"&lt;/td&gt;&lt;td headers='HP'&gt;"&amp;K275&amp;"&lt;/td&gt;&lt;td headers='patk'&gt;"&amp;L275&amp;"&lt;/td&gt;&lt;td headers='matk'&gt;"&amp;M275&amp;"&lt;/td&gt;&lt;td headers='pdef'&gt;"&amp;O275&amp;"&lt;/td&gt;&lt;td headers='mdef'&gt;"&amp;P275&amp;"&lt;/td&gt;&lt;td headers='dex'&gt;"&amp;Q275&amp;"&lt;/td&gt;&lt;td headers='agi'&gt;"&amp;R275&amp;"&lt;/td&gt;&lt;td headers='luck'&gt;"&amp;S275&amp;"&lt;/td&gt;&lt;td headers='aType'&gt;"&amp;T275&amp;IF(V275="","","&lt;br /&gt;"&amp;V275)&amp; "&lt;/td&gt;&lt;td headers='a.bonus'&gt;"&amp;U275&amp;IF(W275="","","&lt;br /&gt;"&amp;W275)&amp;"&lt;/td&gt;&lt;td headers='special'&gt;"&amp;Y275&amp;IF(AA275="","","&lt;br /&gt;"&amp;AA275)&amp;"&lt;/td&gt;&lt;td headers='sp.bonus'&gt;"&amp;Z275&amp;IF(AB275="","","&lt;br /&gt;"&amp;AB275)&amp;"&lt;/td&gt;&lt;td headers='others'&gt;"&amp;AC275&amp;"&lt;/td&gt;&lt;td headers='sinA'&gt;"&amp;AD275&amp;"&lt;/td&gt;&lt;td headers='sinB'&gt;"&amp;AE275&amp;"&lt;/td&gt;&lt;td headers='sinC'&gt;"&amp;AF275&amp;"&lt;/td&gt;&lt;td headers='sinD'&gt;"&amp;AG275&amp;"&lt;/td&gt;&lt;td headers='sinE'&gt;"&amp;AH275&amp;"&lt;/td&gt;&lt;td headers='sinF'&gt;"&amp;AI275&amp;"&lt;/td&gt;&lt;td headers='sinG'&gt;"&amp;AJ275&amp;"&lt;/td&gt;&lt;/tr&gt;"</f>
        <v>&lt;tr class='mmt'&gt;&lt;td headers='icon'&gt;&lt;a href='https://www.alchemistcodedb.com/jp/card/ts-wrath-mare-01'&gt;&lt;img src='resources/TS_WRATH_MARE_01.png' title='私だって守れる！' /&gt;&lt;/a&gt;&lt;/td&gt;&lt;td headers='name'&gt;私だって守れる！&lt;/td&gt;&lt;td headers='rank'&gt;5&lt;/td&gt;&lt;td headers='remark'&gt;&lt;/td&gt;&lt;td headers='origin'&gt;&lt;span class='originName'&gt;ラーストリス&lt;br /&gt;Wratharis&lt;/span&gt;&lt;img class='originLogo' src='resources/ui/IT_TB_BIRTH_WRA.png'title='ラーストリス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id='m273'&gt;60&lt;/td&gt;&lt;td headers='HP'&gt;30&lt;/td&gt;&lt;td headers='patk'&gt;&lt;/td&gt;&lt;td headers='matk'&gt;30&lt;/td&gt;&lt;td headers='pdef'&gt;&lt;/td&gt;&lt;td headers='mdef'&gt;&lt;/td&gt;&lt;td headers='dex'&gt;&lt;/td&gt;&lt;td headers='agi'&gt;10&lt;/td&gt;&lt;td headers='luck'&gt;&lt;/td&gt;&lt;td headers='aType'&gt;&lt;/td&gt;&lt;td headers='a.bonus'&gt;&lt;/td&gt;&lt;td headers='special'&gt;&lt;/td&gt;&lt;td headers='sp.bonus'&gt;&lt;/td&gt;&lt;td headers='others'&gt;射撃回避率+20&lt;/td&gt;&lt;td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O275" s="30" t="str">
        <f t="shared" si="30"/>
        <v>document.getElementById('m273').innerHTML = (b0*30) + (s0*30+s1*30+s5*30);</v>
      </c>
      <c r="AP275" s="34" t="str">
        <f t="shared" si="31"/>
        <v>m273</v>
      </c>
      <c r="AQ275" s="6" t="str">
        <f>IF(T275="","",VLOOKUP(T275,List!N$2:O$7,2,FALSE)&amp;"*"&amp;U275&amp;IF(V275="","","+"&amp;VLOOKUP(V275,List!N$2:O$7,2,FALSE)&amp;"*"&amp;W275&amp;"-"&amp;VLOOKUP(T275,List!N$2:O$7,2,FALSE)&amp;"*"&amp;VLOOKUP(V275,List!N$2:O$7,2,FALSE)&amp;"*"&amp;MIN(U275,W275)))&amp;IF(Y275="","",IF(T275="","","+")&amp;VLOOKUP(Y275,List!P$2:Q$14,2,FALSE)&amp;"*"&amp;Z275&amp;IF(AA275="","","+"&amp;VLOOKUP(AA275,List!P$2:Q$13,2,FALSE)))</f>
        <v/>
      </c>
    </row>
    <row r="276" spans="1:43" s="3" customFormat="1" ht="37.200000000000003" customHeight="1" x14ac:dyDescent="0.3">
      <c r="A276" s="8" t="s">
        <v>724</v>
      </c>
      <c r="C276" s="6" t="s">
        <v>737</v>
      </c>
      <c r="D276" s="3">
        <v>5</v>
      </c>
      <c r="E276" s="3" t="s">
        <v>39</v>
      </c>
      <c r="F276" s="6"/>
      <c r="G276" s="14" t="s">
        <v>359</v>
      </c>
      <c r="H276" s="8" t="s">
        <v>91</v>
      </c>
      <c r="I276" s="8"/>
      <c r="J276" s="4">
        <f t="shared" si="27"/>
        <v>90</v>
      </c>
      <c r="K276" s="2">
        <v>20</v>
      </c>
      <c r="L276" s="2"/>
      <c r="M276" s="2">
        <v>50</v>
      </c>
      <c r="N276" s="2">
        <f t="shared" si="28"/>
        <v>50</v>
      </c>
      <c r="O276" s="2"/>
      <c r="P276" s="2"/>
      <c r="Q276" s="2">
        <v>20</v>
      </c>
      <c r="R276" s="2"/>
      <c r="S276" s="7"/>
      <c r="X276" s="3">
        <f t="shared" si="29"/>
        <v>0</v>
      </c>
      <c r="Z276" s="8"/>
      <c r="AB276" s="4"/>
      <c r="AC276" s="5" t="s">
        <v>738</v>
      </c>
      <c r="AG276" s="3">
        <v>40</v>
      </c>
      <c r="AH276" s="3">
        <v>20</v>
      </c>
      <c r="AK276" s="4">
        <f t="shared" si="26"/>
        <v>40</v>
      </c>
      <c r="AM276" s="22"/>
      <c r="AN276" s="30" t="str">
        <f>"&lt;tr class='mmt"&amp;IF(E276="活動"," ev",IF(E276="限定"," ltd",""))&amp;IF(H276=""," groupless'","'")&amp;"&gt;&lt;td headers='icon'&gt;&lt;a href='https://www.alchemistcodedb.com/jp/card/"&amp;SUBSTITUTE(SUBSTITUTE(LOWER(A276),"_","-"),".png","")&amp;"'&gt;&lt;img src='resources/"&amp;A276&amp;"' title='"&amp;C276&amp;"' /&gt;&lt;/a&gt;&lt;/td&gt;&lt;td headers='name'&gt;"&amp;C276&amp;"&lt;/td&gt;&lt;td headers='rank'&gt;"&amp;D276&amp;"&lt;/td&gt;&lt;td headers='remark'&gt;"&amp;IF(E276="活動","&lt;span class='event'&gt;活動&lt;/span&gt;",IF(E276="限定","&lt;span class='limited'&gt;限定&lt;/span&gt;",""))&amp;"&lt;/td&gt;&lt;td headers='origin'&gt;&lt;span class='originName'&gt;"&amp;SUBSTITUTE(G276,CHAR(10),"&lt;br /&gt;")&amp;"&lt;/span&gt;&lt;img class='originLogo' src='resources/ui/"&amp;VLOOKUP(G276,List!F:H,2,FALSE)&amp;"'title='"&amp;SUBSTITUTE(G276,CHAR(10)," ")&amp;"' /&gt;&lt;/td&gt;&lt;td headers='group'&gt;"&amp;IF(H276="","","&lt;span class='groupName'&gt;"&amp;SUBSTITUTE(H276,CHAR(10)," ")&amp;IF(I276="","","&lt;br /&gt;"&amp;SUBSTITUTE(I276,CHAR(10)," "))&amp;"&lt;/span&gt;&lt;img class='groupLogo' src='resources/ui/"&amp;VLOOKUP(H276,List!K:L,2,FALSE)&amp;"' title='"&amp;SUBSTITUTE(H276,CHAR(10)," ")&amp;"' /&gt;")&amp;IF(I276="","","&lt;img class='groupLogo' src='resources/ui/"&amp;VLOOKUP(I276,List!K:L,2,FALSE)&amp;"' title='"&amp;SUBSTITUTE(I276,CHAR(10)," ")&amp;"' /&gt;")&amp;"&lt;/td&gt;&lt;td headers='score' id='"&amp;AP276&amp;"'&gt;"&amp;J276&amp;"&lt;/td&gt;&lt;td headers='HP'&gt;"&amp;K276&amp;"&lt;/td&gt;&lt;td headers='patk'&gt;"&amp;L276&amp;"&lt;/td&gt;&lt;td headers='matk'&gt;"&amp;M276&amp;"&lt;/td&gt;&lt;td headers='pdef'&gt;"&amp;O276&amp;"&lt;/td&gt;&lt;td headers='mdef'&gt;"&amp;P276&amp;"&lt;/td&gt;&lt;td headers='dex'&gt;"&amp;Q276&amp;"&lt;/td&gt;&lt;td headers='agi'&gt;"&amp;R276&amp;"&lt;/td&gt;&lt;td headers='luck'&gt;"&amp;S276&amp;"&lt;/td&gt;&lt;td headers='aType'&gt;"&amp;T276&amp;IF(V276="","","&lt;br /&gt;"&amp;V276)&amp; "&lt;/td&gt;&lt;td headers='a.bonus'&gt;"&amp;U276&amp;IF(W276="","","&lt;br /&gt;"&amp;W276)&amp;"&lt;/td&gt;&lt;td headers='special'&gt;"&amp;Y276&amp;IF(AA276="","","&lt;br /&gt;"&amp;AA276)&amp;"&lt;/td&gt;&lt;td headers='sp.bonus'&gt;"&amp;Z276&amp;IF(AB276="","","&lt;br /&gt;"&amp;AB276)&amp;"&lt;/td&gt;&lt;td headers='others'&gt;"&amp;AC276&amp;"&lt;/td&gt;&lt;td headers='sinA'&gt;"&amp;AD276&amp;"&lt;/td&gt;&lt;td headers='sinB'&gt;"&amp;AE276&amp;"&lt;/td&gt;&lt;td headers='sinC'&gt;"&amp;AF276&amp;"&lt;/td&gt;&lt;td headers='sinD'&gt;"&amp;AG276&amp;"&lt;/td&gt;&lt;td headers='sinE'&gt;"&amp;AH276&amp;"&lt;/td&gt;&lt;td headers='sinF'&gt;"&amp;AI276&amp;"&lt;/td&gt;&lt;td headers='sinG'&gt;"&amp;AJ276&amp;"&lt;/td&gt;&lt;/tr&gt;"</f>
        <v>&lt;tr class='mmt ltd'&gt;&lt;td headers='icon'&gt;&lt;a href='https://www.alchemistcodedb.com/jp/card/ts-wrath-mare-02'&gt;&lt;img src='resources/TS_WRATH_MARE_02.png' title='響く迎春の音' /&gt;&lt;/a&gt;&lt;/td&gt;&lt;td headers='name'&gt;響く迎春の音&lt;/td&gt;&lt;td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src='resources/ui/IT_TB_BIRTH_WRA.png'title='ラーストリス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id='m274'&gt;90&lt;/td&gt;&lt;td headers='HP'&gt;20&lt;/td&gt;&lt;td headers='patk'&gt;&lt;/td&gt;&lt;td headers='matk'&gt;50&lt;/td&gt;&lt;td headers='pdef'&gt;&lt;/td&gt;&lt;td headers='mdef'&gt;&lt;/td&gt;&lt;td headers='dex'&gt;20&lt;/td&gt;&lt;td headers='agi'&gt;&lt;/td&gt;&lt;td headers='luck'&gt;&lt;/td&gt;&lt;td headers='aType'&gt;&lt;/td&gt;&lt;td headers='a.bonus'&gt;&lt;/td&gt;&lt;td headers='special'&gt;&lt;/td&gt;&lt;td headers='sp.bonus'&gt;&lt;/td&gt;&lt;td headers='others'&gt;詠唱時間-10&lt;/td&gt;&lt;td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O276" s="30" t="str">
        <f t="shared" si="30"/>
        <v>document.getElementById('m274').innerHTML = (b0*50) + (s0*40+s4*40+s5*20);</v>
      </c>
      <c r="AP276" s="34" t="str">
        <f t="shared" si="31"/>
        <v>m274</v>
      </c>
      <c r="AQ276" s="6" t="str">
        <f>IF(T276="","",VLOOKUP(T276,List!N$2:O$7,2,FALSE)&amp;"*"&amp;U276&amp;IF(V276="","","+"&amp;VLOOKUP(V276,List!N$2:O$7,2,FALSE)&amp;"*"&amp;W276&amp;"-"&amp;VLOOKUP(T276,List!N$2:O$7,2,FALSE)&amp;"*"&amp;VLOOKUP(V276,List!N$2:O$7,2,FALSE)&amp;"*"&amp;MIN(U276,W276)))&amp;IF(Y276="","",IF(T276="","","+")&amp;VLOOKUP(Y276,List!P$2:Q$14,2,FALSE)&amp;"*"&amp;Z276&amp;IF(AA276="","","+"&amp;VLOOKUP(AA276,List!P$2:Q$13,2,FALSE)))</f>
        <v/>
      </c>
    </row>
    <row r="277" spans="1:43" s="3" customFormat="1" ht="37.200000000000003" customHeight="1" x14ac:dyDescent="0.3">
      <c r="A277" s="8" t="s">
        <v>520</v>
      </c>
      <c r="C277" s="6" t="s">
        <v>527</v>
      </c>
      <c r="D277" s="3">
        <v>5</v>
      </c>
      <c r="E277" s="3" t="s">
        <v>35</v>
      </c>
      <c r="F277" s="6"/>
      <c r="G277" s="14" t="s">
        <v>359</v>
      </c>
      <c r="H277" s="8" t="s">
        <v>360</v>
      </c>
      <c r="I277" s="8"/>
      <c r="J277" s="4">
        <f t="shared" si="27"/>
        <v>15</v>
      </c>
      <c r="K277" s="2"/>
      <c r="L277" s="2"/>
      <c r="M277" s="2"/>
      <c r="N277" s="2">
        <f t="shared" si="28"/>
        <v>0</v>
      </c>
      <c r="O277" s="2"/>
      <c r="P277" s="2">
        <v>60</v>
      </c>
      <c r="Q277" s="2"/>
      <c r="R277" s="2"/>
      <c r="S277" s="7"/>
      <c r="X277" s="3">
        <f t="shared" si="29"/>
        <v>0</v>
      </c>
      <c r="Z277" s="8"/>
      <c r="AB277" s="4"/>
      <c r="AC277" s="5"/>
      <c r="AD277" s="3">
        <v>15</v>
      </c>
      <c r="AH277" s="3">
        <v>15</v>
      </c>
      <c r="AK277" s="4">
        <f t="shared" si="26"/>
        <v>15</v>
      </c>
      <c r="AM277" s="22"/>
      <c r="AN277" s="30" t="str">
        <f>"&lt;tr class='mmt"&amp;IF(E277="活動"," ev",IF(E277="限定"," ltd",""))&amp;IF(H277=""," groupless'","'")&amp;"&gt;&lt;td headers='icon'&gt;&lt;a href='https://www.alchemistcodedb.com/jp/card/"&amp;SUBSTITUTE(SUBSTITUTE(LOWER(A277),"_","-"),".png","")&amp;"'&gt;&lt;img src='resources/"&amp;A277&amp;"' title='"&amp;C277&amp;"' /&gt;&lt;/a&gt;&lt;/td&gt;&lt;td headers='name'&gt;"&amp;C277&amp;"&lt;/td&gt;&lt;td headers='rank'&gt;"&amp;D277&amp;"&lt;/td&gt;&lt;td headers='remark'&gt;"&amp;IF(E277="活動","&lt;span class='event'&gt;活動&lt;/span&gt;",IF(E277="限定","&lt;span class='limited'&gt;限定&lt;/span&gt;",""))&amp;"&lt;/td&gt;&lt;td headers='origin'&gt;&lt;span class='originName'&gt;"&amp;SUBSTITUTE(G277,CHAR(10),"&lt;br /&gt;")&amp;"&lt;/span&gt;&lt;img class='originLogo' src='resources/ui/"&amp;VLOOKUP(G277,List!F:H,2,FALSE)&amp;"'title='"&amp;SUBSTITUTE(G277,CHAR(10)," ")&amp;"' /&gt;&lt;/td&gt;&lt;td headers='group'&gt;"&amp;IF(H277="","","&lt;span class='groupName'&gt;"&amp;SUBSTITUTE(H277,CHAR(10)," ")&amp;IF(I277="","","&lt;br /&gt;"&amp;SUBSTITUTE(I277,CHAR(10)," "))&amp;"&lt;/span&gt;&lt;img class='groupLogo' src='resources/ui/"&amp;VLOOKUP(H277,List!K:L,2,FALSE)&amp;"' title='"&amp;SUBSTITUTE(H277,CHAR(10)," ")&amp;"' /&gt;")&amp;IF(I277="","","&lt;img class='groupLogo' src='resources/ui/"&amp;VLOOKUP(I277,List!K:L,2,FALSE)&amp;"' title='"&amp;SUBSTITUTE(I277,CHAR(10)," ")&amp;"' /&gt;")&amp;"&lt;/td&gt;&lt;td headers='score' id='"&amp;AP277&amp;"'&gt;"&amp;J277&amp;"&lt;/td&gt;&lt;td headers='HP'&gt;"&amp;K277&amp;"&lt;/td&gt;&lt;td headers='patk'&gt;"&amp;L277&amp;"&lt;/td&gt;&lt;td headers='matk'&gt;"&amp;M277&amp;"&lt;/td&gt;&lt;td headers='pdef'&gt;"&amp;O277&amp;"&lt;/td&gt;&lt;td headers='mdef'&gt;"&amp;P277&amp;"&lt;/td&gt;&lt;td headers='dex'&gt;"&amp;Q277&amp;"&lt;/td&gt;&lt;td headers='agi'&gt;"&amp;R277&amp;"&lt;/td&gt;&lt;td headers='luck'&gt;"&amp;S277&amp;"&lt;/td&gt;&lt;td headers='aType'&gt;"&amp;T277&amp;IF(V277="","","&lt;br /&gt;"&amp;V277)&amp; "&lt;/td&gt;&lt;td headers='a.bonus'&gt;"&amp;U277&amp;IF(W277="","","&lt;br /&gt;"&amp;W277)&amp;"&lt;/td&gt;&lt;td headers='special'&gt;"&amp;Y277&amp;IF(AA277="","","&lt;br /&gt;"&amp;AA277)&amp;"&lt;/td&gt;&lt;td headers='sp.bonus'&gt;"&amp;Z277&amp;IF(AB277="","","&lt;br /&gt;"&amp;AB277)&amp;"&lt;/td&gt;&lt;td headers='others'&gt;"&amp;AC277&amp;"&lt;/td&gt;&lt;td headers='sinA'&gt;"&amp;AD277&amp;"&lt;/td&gt;&lt;td headers='sinB'&gt;"&amp;AE277&amp;"&lt;/td&gt;&lt;td headers='sinC'&gt;"&amp;AF277&amp;"&lt;/td&gt;&lt;td headers='sinD'&gt;"&amp;AG277&amp;"&lt;/td&gt;&lt;td headers='sinE'&gt;"&amp;AH277&amp;"&lt;/td&gt;&lt;td headers='sinF'&gt;"&amp;AI277&amp;"&lt;/td&gt;&lt;td headers='sinG'&gt;"&amp;AJ277&amp;"&lt;/td&gt;&lt;/tr&gt;"</f>
        <v>&lt;tr class='mmt ev'&gt;&lt;td headers='icon'&gt;&lt;a href='https://www.alchemistcodedb.com/jp/card/ts-wrath-plumeria-01'&gt;&lt;img src='resources/TS_WRATH_PLUMERIA_01.png' title='皆様に花マルを' /&gt;&lt;/a&gt;&lt;/td&gt;&lt;td headers='name'&gt;皆様に花マルを&lt;/td&gt;&lt;td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src='resources/ui/IT_TB_BIRTH_WRA.png'title='ラーストリス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id='m275'&gt;15&lt;/td&gt;&lt;td headers='HP'&gt;&lt;/td&gt;&lt;td headers='patk'&gt;&lt;/td&gt;&lt;td headers='matk'&gt;&lt;/td&gt;&lt;td headers='pdef'&gt;&lt;/td&gt;&lt;td headers='mdef'&gt;60&lt;/td&gt;&lt;td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O277" s="30" t="str">
        <f t="shared" si="30"/>
        <v>document.getElementById('m275').innerHTML = (b0*0) + (s0*15+s1*15+s5*15);</v>
      </c>
      <c r="AP277" s="34" t="str">
        <f t="shared" si="31"/>
        <v>m275</v>
      </c>
      <c r="AQ277" s="6" t="str">
        <f>IF(T277="","",VLOOKUP(T277,List!N$2:O$7,2,FALSE)&amp;"*"&amp;U277&amp;IF(V277="","","+"&amp;VLOOKUP(V277,List!N$2:O$7,2,FALSE)&amp;"*"&amp;W277&amp;"-"&amp;VLOOKUP(T277,List!N$2:O$7,2,FALSE)&amp;"*"&amp;VLOOKUP(V277,List!N$2:O$7,2,FALSE)&amp;"*"&amp;MIN(U277,W277)))&amp;IF(Y277="","",IF(T277="","","+")&amp;VLOOKUP(Y277,List!P$2:Q$14,2,FALSE)&amp;"*"&amp;Z277&amp;IF(AA277="","","+"&amp;VLOOKUP(AA277,List!P$2:Q$13,2,FALSE)))</f>
        <v/>
      </c>
    </row>
    <row r="278" spans="1:43" s="3" customFormat="1" ht="37.200000000000003" customHeight="1" x14ac:dyDescent="0.3">
      <c r="A278" s="8" t="s">
        <v>555</v>
      </c>
      <c r="C278" s="6" t="s">
        <v>556</v>
      </c>
      <c r="D278" s="3">
        <v>5</v>
      </c>
      <c r="F278" s="6"/>
      <c r="G278" s="14" t="s">
        <v>359</v>
      </c>
      <c r="H278" s="8" t="s">
        <v>360</v>
      </c>
      <c r="I278" s="8"/>
      <c r="J278" s="4">
        <f t="shared" si="27"/>
        <v>60</v>
      </c>
      <c r="K278" s="2">
        <v>70</v>
      </c>
      <c r="L278" s="2"/>
      <c r="M278" s="2"/>
      <c r="N278" s="2">
        <f t="shared" si="28"/>
        <v>0</v>
      </c>
      <c r="O278" s="2"/>
      <c r="P278" s="2"/>
      <c r="Q278" s="2"/>
      <c r="R278" s="2"/>
      <c r="S278" s="7"/>
      <c r="T278" s="3" t="s">
        <v>14</v>
      </c>
      <c r="U278" s="3">
        <v>20</v>
      </c>
      <c r="X278" s="3">
        <f t="shared" si="29"/>
        <v>20</v>
      </c>
      <c r="Z278" s="8"/>
      <c r="AB278" s="4"/>
      <c r="AC278" s="5" t="s">
        <v>479</v>
      </c>
      <c r="AG278" s="3">
        <v>40</v>
      </c>
      <c r="AH278" s="3">
        <v>20</v>
      </c>
      <c r="AK278" s="4">
        <f t="shared" si="26"/>
        <v>40</v>
      </c>
      <c r="AM278" s="22"/>
      <c r="AN278" s="30" t="str">
        <f>"&lt;tr class='mmt"&amp;IF(E278="活動"," ev",IF(E278="限定"," ltd",""))&amp;IF(H278=""," groupless'","'")&amp;"&gt;&lt;td headers='icon'&gt;&lt;a href='https://www.alchemistcodedb.com/jp/card/"&amp;SUBSTITUTE(SUBSTITUTE(LOWER(A278),"_","-"),".png","")&amp;"'&gt;&lt;img src='resources/"&amp;A278&amp;"' title='"&amp;C278&amp;"' /&gt;&lt;/a&gt;&lt;/td&gt;&lt;td headers='name'&gt;"&amp;C278&amp;"&lt;/td&gt;&lt;td headers='rank'&gt;"&amp;D278&amp;"&lt;/td&gt;&lt;td headers='remark'&gt;"&amp;IF(E278="活動","&lt;span class='event'&gt;活動&lt;/span&gt;",IF(E278="限定","&lt;span class='limited'&gt;限定&lt;/span&gt;",""))&amp;"&lt;/td&gt;&lt;td headers='origin'&gt;&lt;span class='originName'&gt;"&amp;SUBSTITUTE(G278,CHAR(10),"&lt;br /&gt;")&amp;"&lt;/span&gt;&lt;img class='originLogo' src='resources/ui/"&amp;VLOOKUP(G278,List!F:H,2,FALSE)&amp;"'title='"&amp;SUBSTITUTE(G278,CHAR(10)," ")&amp;"' /&gt;&lt;/td&gt;&lt;td headers='group'&gt;"&amp;IF(H278="","","&lt;span class='groupName'&gt;"&amp;SUBSTITUTE(H278,CHAR(10)," ")&amp;IF(I278="","","&lt;br /&gt;"&amp;SUBSTITUTE(I278,CHAR(10)," "))&amp;"&lt;/span&gt;&lt;img class='groupLogo' src='resources/ui/"&amp;VLOOKUP(H278,List!K:L,2,FALSE)&amp;"' title='"&amp;SUBSTITUTE(H278,CHAR(10)," ")&amp;"' /&gt;")&amp;IF(I278="","","&lt;img class='groupLogo' src='resources/ui/"&amp;VLOOKUP(I278,List!K:L,2,FALSE)&amp;"' title='"&amp;SUBSTITUTE(I278,CHAR(10)," ")&amp;"' /&gt;")&amp;"&lt;/td&gt;&lt;td headers='score' id='"&amp;AP278&amp;"'&gt;"&amp;J278&amp;"&lt;/td&gt;&lt;td headers='HP'&gt;"&amp;K278&amp;"&lt;/td&gt;&lt;td headers='patk'&gt;"&amp;L278&amp;"&lt;/td&gt;&lt;td headers='matk'&gt;"&amp;M278&amp;"&lt;/td&gt;&lt;td headers='pdef'&gt;"&amp;O278&amp;"&lt;/td&gt;&lt;td headers='mdef'&gt;"&amp;P278&amp;"&lt;/td&gt;&lt;td headers='dex'&gt;"&amp;Q278&amp;"&lt;/td&gt;&lt;td headers='agi'&gt;"&amp;R278&amp;"&lt;/td&gt;&lt;td headers='luck'&gt;"&amp;S278&amp;"&lt;/td&gt;&lt;td headers='aType'&gt;"&amp;T278&amp;IF(V278="","","&lt;br /&gt;"&amp;V278)&amp; "&lt;/td&gt;&lt;td headers='a.bonus'&gt;"&amp;U278&amp;IF(W278="","","&lt;br /&gt;"&amp;W278)&amp;"&lt;/td&gt;&lt;td headers='special'&gt;"&amp;Y278&amp;IF(AA278="","","&lt;br /&gt;"&amp;AA278)&amp;"&lt;/td&gt;&lt;td headers='sp.bonus'&gt;"&amp;Z278&amp;IF(AB278="","","&lt;br /&gt;"&amp;AB278)&amp;"&lt;/td&gt;&lt;td headers='others'&gt;"&amp;AC278&amp;"&lt;/td&gt;&lt;td headers='sinA'&gt;"&amp;AD278&amp;"&lt;/td&gt;&lt;td headers='sinB'&gt;"&amp;AE278&amp;"&lt;/td&gt;&lt;td headers='sinC'&gt;"&amp;AF278&amp;"&lt;/td&gt;&lt;td headers='sinD'&gt;"&amp;AG278&amp;"&lt;/td&gt;&lt;td headers='sinE'&gt;"&amp;AH278&amp;"&lt;/td&gt;&lt;td headers='sinF'&gt;"&amp;AI278&amp;"&lt;/td&gt;&lt;td headers='sinG'&gt;"&amp;AJ278&amp;"&lt;/td&gt;&lt;/tr&gt;"</f>
        <v>&lt;tr class='mmt'&gt;&lt;td headers='icon'&gt;&lt;a href='https://www.alchemistcodedb.com/jp/card/ts-wrath-rachel-01'&gt;&lt;img src='resources/TS_WRATH_RACHEL_01.png' title='白黒の熊を照らす火灯' /&gt;&lt;/a&gt;&lt;/td&gt;&lt;td headers='name'&gt;白黒の熊を照らす火灯&lt;/td&gt;&lt;td headers='rank'&gt;5&lt;/td&gt;&lt;td headers='remark'&gt;&lt;/td&gt;&lt;td headers='origin'&gt;&lt;span class='originName'&gt;ラーストリス&lt;br /&gt;Wratharis&lt;/span&gt;&lt;img class='originLogo' src='resources/ui/IT_TB_BIRTH_WRA.png'title='ラーストリス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id='m276'&gt;60&lt;/td&gt;&lt;td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O278" s="30" t="str">
        <f t="shared" si="30"/>
        <v>document.getElementById('m276').innerHTML = (b0*0) + (s0*40+s4*40+s5*20)+ (ex01*20);</v>
      </c>
      <c r="AP278" s="34" t="str">
        <f t="shared" si="31"/>
        <v>m276</v>
      </c>
      <c r="AQ278" s="6" t="str">
        <f>IF(T278="","",VLOOKUP(T278,List!N$2:O$7,2,FALSE)&amp;"*"&amp;U278&amp;IF(V278="","","+"&amp;VLOOKUP(V278,List!N$2:O$7,2,FALSE)&amp;"*"&amp;W278&amp;"-"&amp;VLOOKUP(T278,List!N$2:O$7,2,FALSE)&amp;"*"&amp;VLOOKUP(V278,List!N$2:O$7,2,FALSE)&amp;"*"&amp;MIN(U278,W278)))&amp;IF(Y278="","",IF(T278="","","+")&amp;VLOOKUP(Y278,List!P$2:Q$14,2,FALSE)&amp;"*"&amp;Z278&amp;IF(AA278="","","+"&amp;VLOOKUP(AA278,List!P$2:Q$13,2,FALSE)))</f>
        <v>ex01*20</v>
      </c>
    </row>
    <row r="279" spans="1:43" s="3" customFormat="1" ht="37.200000000000003" customHeight="1" x14ac:dyDescent="0.3">
      <c r="A279" s="8" t="s">
        <v>381</v>
      </c>
      <c r="C279" s="6" t="s">
        <v>382</v>
      </c>
      <c r="D279" s="3">
        <v>4</v>
      </c>
      <c r="F279" s="6"/>
      <c r="G279" s="14" t="s">
        <v>359</v>
      </c>
      <c r="H279" s="8"/>
      <c r="I279" s="8"/>
      <c r="J279" s="4">
        <f t="shared" si="27"/>
        <v>0</v>
      </c>
      <c r="K279" s="2"/>
      <c r="L279" s="2"/>
      <c r="M279" s="2"/>
      <c r="N279" s="2">
        <f t="shared" si="28"/>
        <v>0</v>
      </c>
      <c r="O279" s="2"/>
      <c r="P279" s="2"/>
      <c r="Q279" s="2"/>
      <c r="R279" s="2"/>
      <c r="S279" s="7"/>
      <c r="X279" s="3">
        <f t="shared" si="29"/>
        <v>0</v>
      </c>
      <c r="Z279" s="8"/>
      <c r="AB279" s="4"/>
      <c r="AC279" s="5"/>
      <c r="AK279" s="4">
        <f t="shared" ref="AK279:AK286" si="32">MAX(AD279:AJ279)</f>
        <v>0</v>
      </c>
      <c r="AM279" s="22"/>
      <c r="AN279" s="30" t="str">
        <f>"&lt;tr class='mmt"&amp;IF(E279="活動"," ev",IF(E279="限定"," ltd",""))&amp;IF(H279=""," groupless'","'")&amp;"&gt;&lt;td headers='icon'&gt;&lt;a href='https://www.alchemistcodedb.com/jp/card/"&amp;SUBSTITUTE(SUBSTITUTE(LOWER(A279),"_","-"),".png","")&amp;"'&gt;&lt;img src='resources/"&amp;A279&amp;"' title='"&amp;C279&amp;"' /&gt;&lt;/a&gt;&lt;/td&gt;&lt;td headers='name'&gt;"&amp;C279&amp;"&lt;/td&gt;&lt;td headers='rank'&gt;"&amp;D279&amp;"&lt;/td&gt;&lt;td headers='remark'&gt;"&amp;IF(E279="活動","&lt;span class='event'&gt;活動&lt;/span&gt;",IF(E279="限定","&lt;span class='limited'&gt;限定&lt;/span&gt;",""))&amp;"&lt;/td&gt;&lt;td headers='origin'&gt;&lt;span class='originName'&gt;"&amp;SUBSTITUTE(G279,CHAR(10),"&lt;br /&gt;")&amp;"&lt;/span&gt;&lt;img class='originLogo' src='resources/ui/"&amp;VLOOKUP(G279,List!F:H,2,FALSE)&amp;"'title='"&amp;SUBSTITUTE(G279,CHAR(10)," ")&amp;"' /&gt;&lt;/td&gt;&lt;td headers='group'&gt;"&amp;IF(H279="","","&lt;span class='groupName'&gt;"&amp;SUBSTITUTE(H279,CHAR(10)," ")&amp;IF(I279="","","&lt;br /&gt;"&amp;SUBSTITUTE(I279,CHAR(10)," "))&amp;"&lt;/span&gt;&lt;img class='groupLogo' src='resources/ui/"&amp;VLOOKUP(H279,List!K:L,2,FALSE)&amp;"' title='"&amp;SUBSTITUTE(H279,CHAR(10)," ")&amp;"' /&gt;")&amp;IF(I279="","","&lt;img class='groupLogo' src='resources/ui/"&amp;VLOOKUP(I279,List!K:L,2,FALSE)&amp;"' title='"&amp;SUBSTITUTE(I279,CHAR(10)," ")&amp;"' /&gt;")&amp;"&lt;/td&gt;&lt;td headers='score' id='"&amp;AP279&amp;"'&gt;"&amp;J279&amp;"&lt;/td&gt;&lt;td headers='HP'&gt;"&amp;K279&amp;"&lt;/td&gt;&lt;td headers='patk'&gt;"&amp;L279&amp;"&lt;/td&gt;&lt;td headers='matk'&gt;"&amp;M279&amp;"&lt;/td&gt;&lt;td headers='pdef'&gt;"&amp;O279&amp;"&lt;/td&gt;&lt;td headers='mdef'&gt;"&amp;P279&amp;"&lt;/td&gt;&lt;td headers='dex'&gt;"&amp;Q279&amp;"&lt;/td&gt;&lt;td headers='agi'&gt;"&amp;R279&amp;"&lt;/td&gt;&lt;td headers='luck'&gt;"&amp;S279&amp;"&lt;/td&gt;&lt;td headers='aType'&gt;"&amp;T279&amp;IF(V279="","","&lt;br /&gt;"&amp;V279)&amp; "&lt;/td&gt;&lt;td headers='a.bonus'&gt;"&amp;U279&amp;IF(W279="","","&lt;br /&gt;"&amp;W279)&amp;"&lt;/td&gt;&lt;td headers='special'&gt;"&amp;Y279&amp;IF(AA279="","","&lt;br /&gt;"&amp;AA279)&amp;"&lt;/td&gt;&lt;td headers='sp.bonus'&gt;"&amp;Z279&amp;IF(AB279="","","&lt;br /&gt;"&amp;AB279)&amp;"&lt;/td&gt;&lt;td headers='others'&gt;"&amp;AC279&amp;"&lt;/td&gt;&lt;td headers='sinA'&gt;"&amp;AD279&amp;"&lt;/td&gt;&lt;td headers='sinB'&gt;"&amp;AE279&amp;"&lt;/td&gt;&lt;td headers='sinC'&gt;"&amp;AF279&amp;"&lt;/td&gt;&lt;td headers='sinD'&gt;"&amp;AG279&amp;"&lt;/td&gt;&lt;td headers='sinE'&gt;"&amp;AH279&amp;"&lt;/td&gt;&lt;td headers='sinF'&gt;"&amp;AI279&amp;"&lt;/td&gt;&lt;td headers='sinG'&gt;"&amp;AJ279&amp;"&lt;/td&gt;&lt;/tr&gt;"</f>
        <v>&lt;tr class='mmt groupless'&gt;&lt;td headers='icon'&gt;&lt;a href='https://www.alchemistcodedb.com/jp/card/ts-wrath-rosa-01'&gt;&lt;img src='resources/TS_WRATH_ROSA_01.png' title='魂に刻まれし本能' /&gt;&lt;/a&gt;&lt;/td&gt;&lt;td headers='name'&gt;魂に刻まれし本能&lt;/td&gt;&lt;td headers='rank'&gt;4&lt;/td&gt;&lt;td headers='remark'&gt;&lt;/td&gt;&lt;td headers='origin'&gt;&lt;span class='originName'&gt;ラーストリス&lt;br /&gt;Wratharis&lt;/span&gt;&lt;img class='originLogo' src='resources/ui/IT_TB_BIRTH_WRA.png'title='ラーストリス Wratharis' /&gt;&lt;/td&gt;&lt;td headers='group'&gt;&lt;/td&gt;&lt;td headers='score' id='m277'&gt;0&lt;/td&gt;&lt;td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79" s="30" t="str">
        <f t="shared" si="30"/>
        <v>document.getElementById('m277').innerHTML = (b0*0);</v>
      </c>
      <c r="AP279" s="34" t="str">
        <f t="shared" si="31"/>
        <v>m277</v>
      </c>
      <c r="AQ279" s="6" t="str">
        <f>IF(T279="","",VLOOKUP(T279,List!N$2:O$7,2,FALSE)&amp;"*"&amp;U279&amp;IF(V279="","","+"&amp;VLOOKUP(V279,List!N$2:O$7,2,FALSE)&amp;"*"&amp;W279&amp;"-"&amp;VLOOKUP(T279,List!N$2:O$7,2,FALSE)&amp;"*"&amp;VLOOKUP(V279,List!N$2:O$7,2,FALSE)&amp;"*"&amp;MIN(U279,W279)))&amp;IF(Y279="","",IF(T279="","","+")&amp;VLOOKUP(Y279,List!P$2:Q$14,2,FALSE)&amp;"*"&amp;Z279&amp;IF(AA279="","","+"&amp;VLOOKUP(AA279,List!P$2:Q$13,2,FALSE)))</f>
        <v/>
      </c>
    </row>
    <row r="280" spans="1:43" s="3" customFormat="1" ht="37.200000000000003" customHeight="1" x14ac:dyDescent="0.3">
      <c r="A280" s="8" t="s">
        <v>383</v>
      </c>
      <c r="C280" s="6" t="s">
        <v>384</v>
      </c>
      <c r="D280" s="3">
        <v>5</v>
      </c>
      <c r="E280" s="3" t="s">
        <v>39</v>
      </c>
      <c r="F280" s="6"/>
      <c r="G280" s="14" t="s">
        <v>359</v>
      </c>
      <c r="H280" s="8"/>
      <c r="I280" s="8"/>
      <c r="J280" s="4">
        <f t="shared" si="27"/>
        <v>0</v>
      </c>
      <c r="K280" s="2"/>
      <c r="L280" s="2"/>
      <c r="M280" s="2"/>
      <c r="N280" s="2">
        <f t="shared" si="28"/>
        <v>0</v>
      </c>
      <c r="O280" s="2"/>
      <c r="P280" s="2"/>
      <c r="Q280" s="2"/>
      <c r="R280" s="2"/>
      <c r="S280" s="7"/>
      <c r="X280" s="3">
        <f t="shared" si="29"/>
        <v>0</v>
      </c>
      <c r="Z280" s="8"/>
      <c r="AB280" s="4"/>
      <c r="AC280" s="5"/>
      <c r="AK280" s="4">
        <f t="shared" si="32"/>
        <v>0</v>
      </c>
      <c r="AM280" s="22"/>
      <c r="AN280" s="30" t="str">
        <f>"&lt;tr class='mmt"&amp;IF(E280="活動"," ev",IF(E280="限定"," ltd",""))&amp;IF(H280=""," groupless'","'")&amp;"&gt;&lt;td headers='icon'&gt;&lt;a href='https://www.alchemistcodedb.com/jp/card/"&amp;SUBSTITUTE(SUBSTITUTE(LOWER(A280),"_","-"),".png","")&amp;"'&gt;&lt;img src='resources/"&amp;A280&amp;"' title='"&amp;C280&amp;"' /&gt;&lt;/a&gt;&lt;/td&gt;&lt;td headers='name'&gt;"&amp;C280&amp;"&lt;/td&gt;&lt;td headers='rank'&gt;"&amp;D280&amp;"&lt;/td&gt;&lt;td headers='remark'&gt;"&amp;IF(E280="活動","&lt;span class='event'&gt;活動&lt;/span&gt;",IF(E280="限定","&lt;span class='limited'&gt;限定&lt;/span&gt;",""))&amp;"&lt;/td&gt;&lt;td headers='origin'&gt;&lt;span class='originName'&gt;"&amp;SUBSTITUTE(G280,CHAR(10),"&lt;br /&gt;")&amp;"&lt;/span&gt;&lt;img class='originLogo' src='resources/ui/"&amp;VLOOKUP(G280,List!F:H,2,FALSE)&amp;"'title='"&amp;SUBSTITUTE(G280,CHAR(10)," ")&amp;"' /&gt;&lt;/td&gt;&lt;td headers='group'&gt;"&amp;IF(H280="","","&lt;span class='groupName'&gt;"&amp;SUBSTITUTE(H280,CHAR(10)," ")&amp;IF(I280="","","&lt;br /&gt;"&amp;SUBSTITUTE(I280,CHAR(10)," "))&amp;"&lt;/span&gt;&lt;img class='groupLogo' src='resources/ui/"&amp;VLOOKUP(H280,List!K:L,2,FALSE)&amp;"' title='"&amp;SUBSTITUTE(H280,CHAR(10)," ")&amp;"' /&gt;")&amp;IF(I280="","","&lt;img class='groupLogo' src='resources/ui/"&amp;VLOOKUP(I280,List!K:L,2,FALSE)&amp;"' title='"&amp;SUBSTITUTE(I280,CHAR(10)," ")&amp;"' /&gt;")&amp;"&lt;/td&gt;&lt;td headers='score' id='"&amp;AP280&amp;"'&gt;"&amp;J280&amp;"&lt;/td&gt;&lt;td headers='HP'&gt;"&amp;K280&amp;"&lt;/td&gt;&lt;td headers='patk'&gt;"&amp;L280&amp;"&lt;/td&gt;&lt;td headers='matk'&gt;"&amp;M280&amp;"&lt;/td&gt;&lt;td headers='pdef'&gt;"&amp;O280&amp;"&lt;/td&gt;&lt;td headers='mdef'&gt;"&amp;P280&amp;"&lt;/td&gt;&lt;td headers='dex'&gt;"&amp;Q280&amp;"&lt;/td&gt;&lt;td headers='agi'&gt;"&amp;R280&amp;"&lt;/td&gt;&lt;td headers='luck'&gt;"&amp;S280&amp;"&lt;/td&gt;&lt;td headers='aType'&gt;"&amp;T280&amp;IF(V280="","","&lt;br /&gt;"&amp;V280)&amp; "&lt;/td&gt;&lt;td headers='a.bonus'&gt;"&amp;U280&amp;IF(W280="","","&lt;br /&gt;"&amp;W280)&amp;"&lt;/td&gt;&lt;td headers='special'&gt;"&amp;Y280&amp;IF(AA280="","","&lt;br /&gt;"&amp;AA280)&amp;"&lt;/td&gt;&lt;td headers='sp.bonus'&gt;"&amp;Z280&amp;IF(AB280="","","&lt;br /&gt;"&amp;AB280)&amp;"&lt;/td&gt;&lt;td headers='others'&gt;"&amp;AC280&amp;"&lt;/td&gt;&lt;td headers='sinA'&gt;"&amp;AD280&amp;"&lt;/td&gt;&lt;td headers='sinB'&gt;"&amp;AE280&amp;"&lt;/td&gt;&lt;td headers='sinC'&gt;"&amp;AF280&amp;"&lt;/td&gt;&lt;td headers='sinD'&gt;"&amp;AG280&amp;"&lt;/td&gt;&lt;td headers='sinE'&gt;"&amp;AH280&amp;"&lt;/td&gt;&lt;td headers='sinF'&gt;"&amp;AI280&amp;"&lt;/td&gt;&lt;td headers='sinG'&gt;"&amp;AJ280&amp;"&lt;/td&gt;&lt;/tr&gt;"</f>
        <v>&lt;tr class='mmt ltd groupless'&gt;&lt;td headers='icon'&gt;&lt;a href='https://www.alchemistcodedb.com/jp/card/ts-wrath-rosa-02'&gt;&lt;img src='resources/TS_WRATH_ROSA_02.png' title='あの日見た堕天使' /&gt;&lt;/a&gt;&lt;/td&gt;&lt;td headers='name'&gt;あの日見た堕天使&lt;/td&gt;&lt;td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src='resources/ui/IT_TB_BIRTH_WRA.png'title='ラーストリス Wratharis' /&gt;&lt;/td&gt;&lt;td headers='group'&gt;&lt;/td&gt;&lt;td headers='score' id='m278'&gt;0&lt;/td&gt;&lt;td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80" s="30" t="str">
        <f t="shared" si="30"/>
        <v>document.getElementById('m278').innerHTML = (b0*0);</v>
      </c>
      <c r="AP280" s="34" t="str">
        <f t="shared" si="31"/>
        <v>m278</v>
      </c>
      <c r="AQ280" s="6" t="str">
        <f>IF(T280="","",VLOOKUP(T280,List!N$2:O$7,2,FALSE)&amp;"*"&amp;U280&amp;IF(V280="","","+"&amp;VLOOKUP(V280,List!N$2:O$7,2,FALSE)&amp;"*"&amp;W280&amp;"-"&amp;VLOOKUP(T280,List!N$2:O$7,2,FALSE)&amp;"*"&amp;VLOOKUP(V280,List!N$2:O$7,2,FALSE)&amp;"*"&amp;MIN(U280,W280)))&amp;IF(Y280="","",IF(T280="","","+")&amp;VLOOKUP(Y280,List!P$2:Q$14,2,FALSE)&amp;"*"&amp;Z280&amp;IF(AA280="","","+"&amp;VLOOKUP(AA280,List!P$2:Q$13,2,FALSE)))</f>
        <v/>
      </c>
    </row>
    <row r="281" spans="1:43" s="3" customFormat="1" ht="37.200000000000003" customHeight="1" x14ac:dyDescent="0.3">
      <c r="A281" s="8" t="s">
        <v>385</v>
      </c>
      <c r="C281" s="6" t="s">
        <v>386</v>
      </c>
      <c r="D281" s="3">
        <v>3</v>
      </c>
      <c r="F281" s="6"/>
      <c r="G281" s="14" t="s">
        <v>359</v>
      </c>
      <c r="H281" s="8"/>
      <c r="I281" s="8"/>
      <c r="J281" s="4">
        <f t="shared" si="27"/>
        <v>0</v>
      </c>
      <c r="K281" s="2"/>
      <c r="L281" s="2"/>
      <c r="M281" s="2"/>
      <c r="N281" s="2">
        <f t="shared" si="28"/>
        <v>0</v>
      </c>
      <c r="O281" s="2"/>
      <c r="P281" s="2"/>
      <c r="Q281" s="2"/>
      <c r="R281" s="2"/>
      <c r="S281" s="7"/>
      <c r="X281" s="3">
        <f t="shared" si="29"/>
        <v>0</v>
      </c>
      <c r="Z281" s="8"/>
      <c r="AB281" s="4"/>
      <c r="AC281" s="5"/>
      <c r="AK281" s="4">
        <f t="shared" si="32"/>
        <v>0</v>
      </c>
      <c r="AM281" s="22"/>
      <c r="AN281" s="30" t="str">
        <f>"&lt;tr class='mmt"&amp;IF(E281="活動"," ev",IF(E281="限定"," ltd",""))&amp;IF(H281=""," groupless'","'")&amp;"&gt;&lt;td headers='icon'&gt;&lt;a href='https://www.alchemistcodedb.com/jp/card/"&amp;SUBSTITUTE(SUBSTITUTE(LOWER(A281),"_","-"),".png","")&amp;"'&gt;&lt;img src='resources/"&amp;A281&amp;"' title='"&amp;C281&amp;"' /&gt;&lt;/a&gt;&lt;/td&gt;&lt;td headers='name'&gt;"&amp;C281&amp;"&lt;/td&gt;&lt;td headers='rank'&gt;"&amp;D281&amp;"&lt;/td&gt;&lt;td headers='remark'&gt;"&amp;IF(E281="活動","&lt;span class='event'&gt;活動&lt;/span&gt;",IF(E281="限定","&lt;span class='limited'&gt;限定&lt;/span&gt;",""))&amp;"&lt;/td&gt;&lt;td headers='origin'&gt;&lt;span class='originName'&gt;"&amp;SUBSTITUTE(G281,CHAR(10),"&lt;br /&gt;")&amp;"&lt;/span&gt;&lt;img class='originLogo' src='resources/ui/"&amp;VLOOKUP(G281,List!F:H,2,FALSE)&amp;"'title='"&amp;SUBSTITUTE(G281,CHAR(10)," ")&amp;"' /&gt;&lt;/td&gt;&lt;td headers='group'&gt;"&amp;IF(H281="","","&lt;span class='groupName'&gt;"&amp;SUBSTITUTE(H281,CHAR(10)," ")&amp;IF(I281="","","&lt;br /&gt;"&amp;SUBSTITUTE(I281,CHAR(10)," "))&amp;"&lt;/span&gt;&lt;img class='groupLogo' src='resources/ui/"&amp;VLOOKUP(H281,List!K:L,2,FALSE)&amp;"' title='"&amp;SUBSTITUTE(H281,CHAR(10)," ")&amp;"' /&gt;")&amp;IF(I281="","","&lt;img class='groupLogo' src='resources/ui/"&amp;VLOOKUP(I281,List!K:L,2,FALSE)&amp;"' title='"&amp;SUBSTITUTE(I281,CHAR(10)," ")&amp;"' /&gt;")&amp;"&lt;/td&gt;&lt;td headers='score' id='"&amp;AP281&amp;"'&gt;"&amp;J281&amp;"&lt;/td&gt;&lt;td headers='HP'&gt;"&amp;K281&amp;"&lt;/td&gt;&lt;td headers='patk'&gt;"&amp;L281&amp;"&lt;/td&gt;&lt;td headers='matk'&gt;"&amp;M281&amp;"&lt;/td&gt;&lt;td headers='pdef'&gt;"&amp;O281&amp;"&lt;/td&gt;&lt;td headers='mdef'&gt;"&amp;P281&amp;"&lt;/td&gt;&lt;td headers='dex'&gt;"&amp;Q281&amp;"&lt;/td&gt;&lt;td headers='agi'&gt;"&amp;R281&amp;"&lt;/td&gt;&lt;td headers='luck'&gt;"&amp;S281&amp;"&lt;/td&gt;&lt;td headers='aType'&gt;"&amp;T281&amp;IF(V281="","","&lt;br /&gt;"&amp;V281)&amp; "&lt;/td&gt;&lt;td headers='a.bonus'&gt;"&amp;U281&amp;IF(W281="","","&lt;br /&gt;"&amp;W281)&amp;"&lt;/td&gt;&lt;td headers='special'&gt;"&amp;Y281&amp;IF(AA281="","","&lt;br /&gt;"&amp;AA281)&amp;"&lt;/td&gt;&lt;td headers='sp.bonus'&gt;"&amp;Z281&amp;IF(AB281="","","&lt;br /&gt;"&amp;AB281)&amp;"&lt;/td&gt;&lt;td headers='others'&gt;"&amp;AC281&amp;"&lt;/td&gt;&lt;td headers='sinA'&gt;"&amp;AD281&amp;"&lt;/td&gt;&lt;td headers='sinB'&gt;"&amp;AE281&amp;"&lt;/td&gt;&lt;td headers='sinC'&gt;"&amp;AF281&amp;"&lt;/td&gt;&lt;td headers='sinD'&gt;"&amp;AG281&amp;"&lt;/td&gt;&lt;td headers='sinE'&gt;"&amp;AH281&amp;"&lt;/td&gt;&lt;td headers='sinF'&gt;"&amp;AI281&amp;"&lt;/td&gt;&lt;td headers='sinG'&gt;"&amp;AJ281&amp;"&lt;/td&gt;&lt;/tr&gt;"</f>
        <v>&lt;tr class='mmt groupless'&gt;&lt;td headers='icon'&gt;&lt;a href='https://www.alchemistcodedb.com/jp/card/ts-wrath-sabaleta-01'&gt;&lt;img src='resources/TS_WRATH_SABALETA_01.png' title='いずれ燃え尽きるほど' /&gt;&lt;/a&gt;&lt;/td&gt;&lt;td headers='name'&gt;いずれ燃え尽きるほど&lt;/td&gt;&lt;td headers='rank'&gt;3&lt;/td&gt;&lt;td headers='remark'&gt;&lt;/td&gt;&lt;td headers='origin'&gt;&lt;span class='originName'&gt;ラーストリス&lt;br /&gt;Wratharis&lt;/span&gt;&lt;img class='originLogo' src='resources/ui/IT_TB_BIRTH_WRA.png'title='ラーストリス Wratharis' /&gt;&lt;/td&gt;&lt;td headers='group'&gt;&lt;/td&gt;&lt;td headers='score' id='m279'&gt;0&lt;/td&gt;&lt;td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81" s="30" t="str">
        <f t="shared" si="30"/>
        <v>document.getElementById('m279').innerHTML = (b0*0);</v>
      </c>
      <c r="AP281" s="34" t="str">
        <f t="shared" si="31"/>
        <v>m279</v>
      </c>
      <c r="AQ281" s="6" t="str">
        <f>IF(T281="","",VLOOKUP(T281,List!N$2:O$7,2,FALSE)&amp;"*"&amp;U281&amp;IF(V281="","","+"&amp;VLOOKUP(V281,List!N$2:O$7,2,FALSE)&amp;"*"&amp;W281&amp;"-"&amp;VLOOKUP(T281,List!N$2:O$7,2,FALSE)&amp;"*"&amp;VLOOKUP(V281,List!N$2:O$7,2,FALSE)&amp;"*"&amp;MIN(U281,W281)))&amp;IF(Y281="","",IF(T281="","","+")&amp;VLOOKUP(Y281,List!P$2:Q$14,2,FALSE)&amp;"*"&amp;Z281&amp;IF(AA281="","","+"&amp;VLOOKUP(AA281,List!P$2:Q$13,2,FALSE)))</f>
        <v/>
      </c>
    </row>
    <row r="282" spans="1:43" s="3" customFormat="1" ht="37.200000000000003" customHeight="1" x14ac:dyDescent="0.3">
      <c r="A282" s="8" t="s">
        <v>387</v>
      </c>
      <c r="C282" s="6" t="s">
        <v>388</v>
      </c>
      <c r="D282" s="3">
        <v>5</v>
      </c>
      <c r="F282" s="6"/>
      <c r="G282" s="14" t="s">
        <v>359</v>
      </c>
      <c r="H282" s="8" t="s">
        <v>91</v>
      </c>
      <c r="I282" s="8"/>
      <c r="J282" s="4">
        <f t="shared" si="27"/>
        <v>55</v>
      </c>
      <c r="K282" s="2">
        <v>70</v>
      </c>
      <c r="L282" s="2">
        <v>15</v>
      </c>
      <c r="M282" s="2"/>
      <c r="N282" s="2">
        <f t="shared" si="28"/>
        <v>15</v>
      </c>
      <c r="O282" s="2">
        <v>15</v>
      </c>
      <c r="P282" s="2"/>
      <c r="Q282" s="2"/>
      <c r="R282" s="2"/>
      <c r="S282" s="7"/>
      <c r="X282" s="3">
        <f t="shared" si="29"/>
        <v>0</v>
      </c>
      <c r="Z282" s="8"/>
      <c r="AB282" s="4"/>
      <c r="AC282" s="5"/>
      <c r="AD282" s="3">
        <v>40</v>
      </c>
      <c r="AI282" s="3">
        <v>20</v>
      </c>
      <c r="AK282" s="4">
        <f t="shared" si="32"/>
        <v>40</v>
      </c>
      <c r="AM282" s="22"/>
      <c r="AN282" s="30" t="str">
        <f>"&lt;tr class='mmt"&amp;IF(E282="活動"," ev",IF(E282="限定"," ltd",""))&amp;IF(H282=""," groupless'","'")&amp;"&gt;&lt;td headers='icon'&gt;&lt;a href='https://www.alchemistcodedb.com/jp/card/"&amp;SUBSTITUTE(SUBSTITUTE(LOWER(A282),"_","-"),".png","")&amp;"'&gt;&lt;img src='resources/"&amp;A282&amp;"' title='"&amp;C282&amp;"' /&gt;&lt;/a&gt;&lt;/td&gt;&lt;td headers='name'&gt;"&amp;C282&amp;"&lt;/td&gt;&lt;td headers='rank'&gt;"&amp;D282&amp;"&lt;/td&gt;&lt;td headers='remark'&gt;"&amp;IF(E282="活動","&lt;span class='event'&gt;活動&lt;/span&gt;",IF(E282="限定","&lt;span class='limited'&gt;限定&lt;/span&gt;",""))&amp;"&lt;/td&gt;&lt;td headers='origin'&gt;&lt;span class='originName'&gt;"&amp;SUBSTITUTE(G282,CHAR(10),"&lt;br /&gt;")&amp;"&lt;/span&gt;&lt;img class='originLogo' src='resources/ui/"&amp;VLOOKUP(G282,List!F:H,2,FALSE)&amp;"'title='"&amp;SUBSTITUTE(G282,CHAR(10)," ")&amp;"' /&gt;&lt;/td&gt;&lt;td headers='group'&gt;"&amp;IF(H282="","","&lt;span class='groupName'&gt;"&amp;SUBSTITUTE(H282,CHAR(10)," ")&amp;IF(I282="","","&lt;br /&gt;"&amp;SUBSTITUTE(I282,CHAR(10)," "))&amp;"&lt;/span&gt;&lt;img class='groupLogo' src='resources/ui/"&amp;VLOOKUP(H282,List!K:L,2,FALSE)&amp;"' title='"&amp;SUBSTITUTE(H282,CHAR(10)," ")&amp;"' /&gt;")&amp;IF(I282="","","&lt;img class='groupLogo' src='resources/ui/"&amp;VLOOKUP(I282,List!K:L,2,FALSE)&amp;"' title='"&amp;SUBSTITUTE(I282,CHAR(10)," ")&amp;"' /&gt;")&amp;"&lt;/td&gt;&lt;td headers='score' id='"&amp;AP282&amp;"'&gt;"&amp;J282&amp;"&lt;/td&gt;&lt;td headers='HP'&gt;"&amp;K282&amp;"&lt;/td&gt;&lt;td headers='patk'&gt;"&amp;L282&amp;"&lt;/td&gt;&lt;td headers='matk'&gt;"&amp;M282&amp;"&lt;/td&gt;&lt;td headers='pdef'&gt;"&amp;O282&amp;"&lt;/td&gt;&lt;td headers='mdef'&gt;"&amp;P282&amp;"&lt;/td&gt;&lt;td headers='dex'&gt;"&amp;Q282&amp;"&lt;/td&gt;&lt;td headers='agi'&gt;"&amp;R282&amp;"&lt;/td&gt;&lt;td headers='luck'&gt;"&amp;S282&amp;"&lt;/td&gt;&lt;td headers='aType'&gt;"&amp;T282&amp;IF(V282="","","&lt;br /&gt;"&amp;V282)&amp; "&lt;/td&gt;&lt;td headers='a.bonus'&gt;"&amp;U282&amp;IF(W282="","","&lt;br /&gt;"&amp;W282)&amp;"&lt;/td&gt;&lt;td headers='special'&gt;"&amp;Y282&amp;IF(AA282="","","&lt;br /&gt;"&amp;AA282)&amp;"&lt;/td&gt;&lt;td headers='sp.bonus'&gt;"&amp;Z282&amp;IF(AB282="","","&lt;br /&gt;"&amp;AB282)&amp;"&lt;/td&gt;&lt;td headers='others'&gt;"&amp;AC282&amp;"&lt;/td&gt;&lt;td headers='sinA'&gt;"&amp;AD282&amp;"&lt;/td&gt;&lt;td headers='sinB'&gt;"&amp;AE282&amp;"&lt;/td&gt;&lt;td headers='sinC'&gt;"&amp;AF282&amp;"&lt;/td&gt;&lt;td headers='sinD'&gt;"&amp;AG282&amp;"&lt;/td&gt;&lt;td headers='sinE'&gt;"&amp;AH282&amp;"&lt;/td&gt;&lt;td headers='sinF'&gt;"&amp;AI282&amp;"&lt;/td&gt;&lt;td headers='sinG'&gt;"&amp;AJ282&amp;"&lt;/td&gt;&lt;/tr&gt;"</f>
        <v>&lt;tr class='mmt'&gt;&lt;td headers='icon'&gt;&lt;a href='https://www.alchemistcodedb.com/jp/card/ts-wrath-spica-01'&gt;&lt;img src='resources/TS_WRATH_SPICA_01.png' title='双星の想いは募り' /&gt;&lt;/a&gt;&lt;/td&gt;&lt;td headers='name'&gt;双星の想いは募り&lt;/td&gt;&lt;td headers='rank'&gt;5&lt;/td&gt;&lt;td headers='remark'&gt;&lt;/td&gt;&lt;td headers='origin'&gt;&lt;span class='originName'&gt;ラーストリス&lt;br /&gt;Wratharis&lt;/span&gt;&lt;img class='originLogo' src='resources/ui/IT_TB_BIRTH_WRA.png'title='ラーストリス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id='m280'&gt;55&lt;/td&gt;&lt;td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headers='sinA'&gt;40&lt;/td&gt;&lt;td headers='sinB'&gt;&lt;/td&gt;&lt;td headers='sinC'&gt;&lt;/td&gt;&lt;td headers='sinD'&gt;&lt;/td&gt;&lt;td headers='sinE'&gt;&lt;/td&gt;&lt;td headers='sinF'&gt;20&lt;/td&gt;&lt;td headers='sinG'&gt;&lt;/td&gt;&lt;/tr&gt;</v>
      </c>
      <c r="AO282" s="30" t="str">
        <f t="shared" si="30"/>
        <v>document.getElementById('m280').innerHTML = (b0*15+b1*15) + (s0*40+s1*40+s6*20);</v>
      </c>
      <c r="AP282" s="34" t="str">
        <f t="shared" si="31"/>
        <v>m280</v>
      </c>
      <c r="AQ282" s="6" t="str">
        <f>IF(T282="","",VLOOKUP(T282,List!N$2:O$7,2,FALSE)&amp;"*"&amp;U282&amp;IF(V282="","","+"&amp;VLOOKUP(V282,List!N$2:O$7,2,FALSE)&amp;"*"&amp;W282&amp;"-"&amp;VLOOKUP(T282,List!N$2:O$7,2,FALSE)&amp;"*"&amp;VLOOKUP(V282,List!N$2:O$7,2,FALSE)&amp;"*"&amp;MIN(U282,W282)))&amp;IF(Y282="","",IF(T282="","","+")&amp;VLOOKUP(Y282,List!P$2:Q$14,2,FALSE)&amp;"*"&amp;Z282&amp;IF(AA282="","","+"&amp;VLOOKUP(AA282,List!P$2:Q$13,2,FALSE)))</f>
        <v/>
      </c>
    </row>
    <row r="283" spans="1:43" s="3" customFormat="1" ht="37.200000000000003" customHeight="1" x14ac:dyDescent="0.3">
      <c r="A283" s="8" t="s">
        <v>539</v>
      </c>
      <c r="C283" s="6" t="s">
        <v>546</v>
      </c>
      <c r="D283" s="3">
        <v>5</v>
      </c>
      <c r="F283" s="6"/>
      <c r="G283" s="14" t="s">
        <v>359</v>
      </c>
      <c r="H283" s="8" t="s">
        <v>91</v>
      </c>
      <c r="I283" s="8"/>
      <c r="J283" s="4">
        <f t="shared" si="27"/>
        <v>80</v>
      </c>
      <c r="K283" s="2">
        <v>40</v>
      </c>
      <c r="L283" s="2">
        <v>30</v>
      </c>
      <c r="M283" s="2"/>
      <c r="N283" s="2">
        <f t="shared" si="28"/>
        <v>30</v>
      </c>
      <c r="O283" s="2"/>
      <c r="P283" s="2"/>
      <c r="Q283" s="2"/>
      <c r="R283" s="2"/>
      <c r="S283" s="7"/>
      <c r="X283" s="3">
        <f t="shared" si="29"/>
        <v>0</v>
      </c>
      <c r="Y283" s="3" t="s">
        <v>475</v>
      </c>
      <c r="Z283" s="8">
        <v>20</v>
      </c>
      <c r="AB283" s="4"/>
      <c r="AC283" s="5" t="s">
        <v>547</v>
      </c>
      <c r="AE283" s="3">
        <v>30</v>
      </c>
      <c r="AI283" s="3">
        <v>30</v>
      </c>
      <c r="AK283" s="4">
        <f t="shared" si="32"/>
        <v>30</v>
      </c>
      <c r="AM283" s="22"/>
      <c r="AN283" s="30" t="str">
        <f>"&lt;tr class='mmt"&amp;IF(E283="活動"," ev",IF(E283="限定"," ltd",""))&amp;IF(H283=""," groupless'","'")&amp;"&gt;&lt;td headers='icon'&gt;&lt;a href='https://www.alchemistcodedb.com/jp/card/"&amp;SUBSTITUTE(SUBSTITUTE(LOWER(A283),"_","-"),".png","")&amp;"'&gt;&lt;img src='resources/"&amp;A283&amp;"' title='"&amp;C283&amp;"' /&gt;&lt;/a&gt;&lt;/td&gt;&lt;td headers='name'&gt;"&amp;C283&amp;"&lt;/td&gt;&lt;td headers='rank'&gt;"&amp;D283&amp;"&lt;/td&gt;&lt;td headers='remark'&gt;"&amp;IF(E283="活動","&lt;span class='event'&gt;活動&lt;/span&gt;",IF(E283="限定","&lt;span class='limited'&gt;限定&lt;/span&gt;",""))&amp;"&lt;/td&gt;&lt;td headers='origin'&gt;&lt;span class='originName'&gt;"&amp;SUBSTITUTE(G283,CHAR(10),"&lt;br /&gt;")&amp;"&lt;/span&gt;&lt;img class='originLogo' src='resources/ui/"&amp;VLOOKUP(G283,List!F:H,2,FALSE)&amp;"'title='"&amp;SUBSTITUTE(G283,CHAR(10)," ")&amp;"' /&gt;&lt;/td&gt;&lt;td headers='group'&gt;"&amp;IF(H283="","","&lt;span class='groupName'&gt;"&amp;SUBSTITUTE(H283,CHAR(10)," ")&amp;IF(I283="","","&lt;br /&gt;"&amp;SUBSTITUTE(I283,CHAR(10)," "))&amp;"&lt;/span&gt;&lt;img class='groupLogo' src='resources/ui/"&amp;VLOOKUP(H283,List!K:L,2,FALSE)&amp;"' title='"&amp;SUBSTITUTE(H283,CHAR(10)," ")&amp;"' /&gt;")&amp;IF(I283="","","&lt;img class='groupLogo' src='resources/ui/"&amp;VLOOKUP(I283,List!K:L,2,FALSE)&amp;"' title='"&amp;SUBSTITUTE(I283,CHAR(10)," ")&amp;"' /&gt;")&amp;"&lt;/td&gt;&lt;td headers='score' id='"&amp;AP283&amp;"'&gt;"&amp;J283&amp;"&lt;/td&gt;&lt;td headers='HP'&gt;"&amp;K283&amp;"&lt;/td&gt;&lt;td headers='patk'&gt;"&amp;L283&amp;"&lt;/td&gt;&lt;td headers='matk'&gt;"&amp;M283&amp;"&lt;/td&gt;&lt;td headers='pdef'&gt;"&amp;O283&amp;"&lt;/td&gt;&lt;td headers='mdef'&gt;"&amp;P283&amp;"&lt;/td&gt;&lt;td headers='dex'&gt;"&amp;Q283&amp;"&lt;/td&gt;&lt;td headers='agi'&gt;"&amp;R283&amp;"&lt;/td&gt;&lt;td headers='luck'&gt;"&amp;S283&amp;"&lt;/td&gt;&lt;td headers='aType'&gt;"&amp;T283&amp;IF(V283="","","&lt;br /&gt;"&amp;V283)&amp; "&lt;/td&gt;&lt;td headers='a.bonus'&gt;"&amp;U283&amp;IF(W283="","","&lt;br /&gt;"&amp;W283)&amp;"&lt;/td&gt;&lt;td headers='special'&gt;"&amp;Y283&amp;IF(AA283="","","&lt;br /&gt;"&amp;AA283)&amp;"&lt;/td&gt;&lt;td headers='sp.bonus'&gt;"&amp;Z283&amp;IF(AB283="","","&lt;br /&gt;"&amp;AB283)&amp;"&lt;/td&gt;&lt;td headers='others'&gt;"&amp;AC283&amp;"&lt;/td&gt;&lt;td headers='sinA'&gt;"&amp;AD283&amp;"&lt;/td&gt;&lt;td headers='sinB'&gt;"&amp;AE283&amp;"&lt;/td&gt;&lt;td headers='sinC'&gt;"&amp;AF283&amp;"&lt;/td&gt;&lt;td headers='sinD'&gt;"&amp;AG283&amp;"&lt;/td&gt;&lt;td headers='sinE'&gt;"&amp;AH283&amp;"&lt;/td&gt;&lt;td headers='sinF'&gt;"&amp;AI283&amp;"&lt;/td&gt;&lt;td headers='sinG'&gt;"&amp;AJ283&amp;"&lt;/td&gt;&lt;/tr&gt;"</f>
        <v>&lt;tr class='mmt'&gt;&lt;td headers='icon'&gt;&lt;a href='https://www.alchemistcodedb.com/jp/card/ts-wrath-spica-02'&gt;&lt;img src='resources/TS_WRATH_SPICA_02.png' title='珠星、決戦の地へ' /&gt;&lt;/a&gt;&lt;/td&gt;&lt;td headers='name'&gt;珠星、決戦の地へ&lt;/td&gt;&lt;td headers='rank'&gt;5&lt;/td&gt;&lt;td headers='remark'&gt;&lt;/td&gt;&lt;td headers='origin'&gt;&lt;span class='originName'&gt;ラーストリス&lt;br /&gt;Wratharis&lt;/span&gt;&lt;img class='originLogo' src='resources/ui/IT_TB_BIRTH_WRA.png'title='ラーストリス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id='m281'&gt;80&lt;/td&gt;&lt;td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headers='special'&gt;闇属性&lt;/td&gt;&lt;td headers='sp.bonus'&gt;20&lt;/td&gt;&lt;td headers='others'&gt;単体耐性+10&lt;/td&gt;&lt;td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O283" s="30" t="str">
        <f t="shared" si="30"/>
        <v>document.getElementById('m281').innerHTML = (b0*30+b1*30) + (s0*30+s2*30+s6*30)+ (ex11*20);</v>
      </c>
      <c r="AP283" s="34" t="str">
        <f t="shared" si="31"/>
        <v>m281</v>
      </c>
      <c r="AQ283" s="6" t="str">
        <f>IF(T283="","",VLOOKUP(T283,List!N$2:O$7,2,FALSE)&amp;"*"&amp;U283&amp;IF(V283="","","+"&amp;VLOOKUP(V283,List!N$2:O$7,2,FALSE)&amp;"*"&amp;W283&amp;"-"&amp;VLOOKUP(T283,List!N$2:O$7,2,FALSE)&amp;"*"&amp;VLOOKUP(V283,List!N$2:O$7,2,FALSE)&amp;"*"&amp;MIN(U283,W283)))&amp;IF(Y283="","",IF(T283="","","+")&amp;VLOOKUP(Y283,List!P$2:Q$14,2,FALSE)&amp;"*"&amp;Z283&amp;IF(AA283="","","+"&amp;VLOOKUP(AA283,List!P$2:Q$13,2,FALSE)))</f>
        <v>ex11*20</v>
      </c>
    </row>
    <row r="284" spans="1:43" s="3" customFormat="1" ht="37.200000000000003" customHeight="1" x14ac:dyDescent="0.3">
      <c r="A284" s="8" t="s">
        <v>712</v>
      </c>
      <c r="C284" s="6" t="s">
        <v>717</v>
      </c>
      <c r="D284" s="3">
        <v>5</v>
      </c>
      <c r="E284" s="3" t="s">
        <v>39</v>
      </c>
      <c r="F284" s="6"/>
      <c r="G284" s="14" t="s">
        <v>359</v>
      </c>
      <c r="H284" s="8"/>
      <c r="I284" s="8"/>
      <c r="J284" s="4">
        <f t="shared" si="27"/>
        <v>0</v>
      </c>
      <c r="K284" s="2"/>
      <c r="L284" s="2"/>
      <c r="M284" s="2"/>
      <c r="N284" s="2">
        <f t="shared" si="28"/>
        <v>0</v>
      </c>
      <c r="O284" s="2"/>
      <c r="P284" s="2"/>
      <c r="Q284" s="2"/>
      <c r="R284" s="2"/>
      <c r="S284" s="7"/>
      <c r="X284" s="3">
        <f t="shared" si="29"/>
        <v>0</v>
      </c>
      <c r="Z284" s="8"/>
      <c r="AB284" s="4"/>
      <c r="AC284" s="5"/>
      <c r="AK284" s="4">
        <f t="shared" si="32"/>
        <v>0</v>
      </c>
      <c r="AM284" s="22"/>
      <c r="AN284" s="30" t="str">
        <f>"&lt;tr class='mmt"&amp;IF(E284="活動"," ev",IF(E284="限定"," ltd",""))&amp;IF(H284=""," groupless'","'")&amp;"&gt;&lt;td headers='icon'&gt;&lt;a href='https://www.alchemistcodedb.com/jp/card/"&amp;SUBSTITUTE(SUBSTITUTE(LOWER(A284),"_","-"),".png","")&amp;"'&gt;&lt;img src='resources/"&amp;A284&amp;"' title='"&amp;C284&amp;"' /&gt;&lt;/a&gt;&lt;/td&gt;&lt;td headers='name'&gt;"&amp;C284&amp;"&lt;/td&gt;&lt;td headers='rank'&gt;"&amp;D284&amp;"&lt;/td&gt;&lt;td headers='remark'&gt;"&amp;IF(E284="活動","&lt;span class='event'&gt;活動&lt;/span&gt;",IF(E284="限定","&lt;span class='limited'&gt;限定&lt;/span&gt;",""))&amp;"&lt;/td&gt;&lt;td headers='origin'&gt;&lt;span class='originName'&gt;"&amp;SUBSTITUTE(G284,CHAR(10),"&lt;br /&gt;")&amp;"&lt;/span&gt;&lt;img class='originLogo' src='resources/ui/"&amp;VLOOKUP(G284,List!F:H,2,FALSE)&amp;"'title='"&amp;SUBSTITUTE(G284,CHAR(10)," ")&amp;"' /&gt;&lt;/td&gt;&lt;td headers='group'&gt;"&amp;IF(H284="","","&lt;span class='groupName'&gt;"&amp;SUBSTITUTE(H284,CHAR(10)," ")&amp;IF(I284="","","&lt;br /&gt;"&amp;SUBSTITUTE(I284,CHAR(10)," "))&amp;"&lt;/span&gt;&lt;img class='groupLogo' src='resources/ui/"&amp;VLOOKUP(H284,List!K:L,2,FALSE)&amp;"' title='"&amp;SUBSTITUTE(H284,CHAR(10)," ")&amp;"' /&gt;")&amp;IF(I284="","","&lt;img class='groupLogo' src='resources/ui/"&amp;VLOOKUP(I284,List!K:L,2,FALSE)&amp;"' title='"&amp;SUBSTITUTE(I284,CHAR(10)," ")&amp;"' /&gt;")&amp;"&lt;/td&gt;&lt;td headers='score' id='"&amp;AP284&amp;"'&gt;"&amp;J284&amp;"&lt;/td&gt;&lt;td headers='HP'&gt;"&amp;K284&amp;"&lt;/td&gt;&lt;td headers='patk'&gt;"&amp;L284&amp;"&lt;/td&gt;&lt;td headers='matk'&gt;"&amp;M284&amp;"&lt;/td&gt;&lt;td headers='pdef'&gt;"&amp;O284&amp;"&lt;/td&gt;&lt;td headers='mdef'&gt;"&amp;P284&amp;"&lt;/td&gt;&lt;td headers='dex'&gt;"&amp;Q284&amp;"&lt;/td&gt;&lt;td headers='agi'&gt;"&amp;R284&amp;"&lt;/td&gt;&lt;td headers='luck'&gt;"&amp;S284&amp;"&lt;/td&gt;&lt;td headers='aType'&gt;"&amp;T284&amp;IF(V284="","","&lt;br /&gt;"&amp;V284)&amp; "&lt;/td&gt;&lt;td headers='a.bonus'&gt;"&amp;U284&amp;IF(W284="","","&lt;br /&gt;"&amp;W284)&amp;"&lt;/td&gt;&lt;td headers='special'&gt;"&amp;Y284&amp;IF(AA284="","","&lt;br /&gt;"&amp;AA284)&amp;"&lt;/td&gt;&lt;td headers='sp.bonus'&gt;"&amp;Z284&amp;IF(AB284="","","&lt;br /&gt;"&amp;AB284)&amp;"&lt;/td&gt;&lt;td headers='others'&gt;"&amp;AC284&amp;"&lt;/td&gt;&lt;td headers='sinA'&gt;"&amp;AD284&amp;"&lt;/td&gt;&lt;td headers='sinB'&gt;"&amp;AE284&amp;"&lt;/td&gt;&lt;td headers='sinC'&gt;"&amp;AF284&amp;"&lt;/td&gt;&lt;td headers='sinD'&gt;"&amp;AG284&amp;"&lt;/td&gt;&lt;td headers='sinE'&gt;"&amp;AH284&amp;"&lt;/td&gt;&lt;td headers='sinF'&gt;"&amp;AI284&amp;"&lt;/td&gt;&lt;td headers='sinG'&gt;"&amp;AJ284&amp;"&lt;/td&gt;&lt;/tr&gt;"</f>
        <v>&lt;tr class='mmt ltd groupless'&gt;&lt;td headers='icon'&gt;&lt;a href='https://www.alchemistcodedb.com/jp/card/ts-wrath-suruba-01'&gt;&lt;img src='resources/TS_WRATH_SURUBA_01.png' title='託すは希望、拓くは赤の剣' /&gt;&lt;/a&gt;&lt;/td&gt;&lt;td headers='name'&gt;託すは希望、拓くは赤の剣&lt;/td&gt;&lt;td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src='resources/ui/IT_TB_BIRTH_WRA.png'title='ラーストリス Wratharis' /&gt;&lt;/td&gt;&lt;td headers='group'&gt;&lt;/td&gt;&lt;td headers='score' id='m282'&gt;0&lt;/td&gt;&lt;td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O284" s="30" t="str">
        <f t="shared" si="30"/>
        <v>document.getElementById('m282').innerHTML = (b0*0);</v>
      </c>
      <c r="AP284" s="34" t="str">
        <f t="shared" si="31"/>
        <v>m282</v>
      </c>
      <c r="AQ284" s="6" t="str">
        <f>IF(T284="","",VLOOKUP(T284,List!N$2:O$7,2,FALSE)&amp;"*"&amp;U284&amp;IF(V284="","","+"&amp;VLOOKUP(V284,List!N$2:O$7,2,FALSE)&amp;"*"&amp;W284&amp;"-"&amp;VLOOKUP(T284,List!N$2:O$7,2,FALSE)&amp;"*"&amp;VLOOKUP(V284,List!N$2:O$7,2,FALSE)&amp;"*"&amp;MIN(U284,W284)))&amp;IF(Y284="","",IF(T284="","","+")&amp;VLOOKUP(Y284,List!P$2:Q$14,2,FALSE)&amp;"*"&amp;Z284&amp;IF(AA284="","","+"&amp;VLOOKUP(AA284,List!P$2:Q$13,2,FALSE)))</f>
        <v/>
      </c>
    </row>
    <row r="285" spans="1:43" s="3" customFormat="1" ht="37.200000000000003" customHeight="1" x14ac:dyDescent="0.3">
      <c r="A285" s="8" t="s">
        <v>389</v>
      </c>
      <c r="C285" s="6" t="s">
        <v>390</v>
      </c>
      <c r="D285" s="3">
        <v>5</v>
      </c>
      <c r="E285" s="3" t="s">
        <v>39</v>
      </c>
      <c r="F285" s="6"/>
      <c r="G285" s="14" t="s">
        <v>359</v>
      </c>
      <c r="H285" s="8" t="s">
        <v>360</v>
      </c>
      <c r="I285" s="8"/>
      <c r="J285" s="4">
        <f t="shared" si="27"/>
        <v>80</v>
      </c>
      <c r="K285" s="2">
        <v>60</v>
      </c>
      <c r="L285" s="2">
        <v>30</v>
      </c>
      <c r="M285" s="2"/>
      <c r="N285" s="2">
        <f t="shared" si="28"/>
        <v>30</v>
      </c>
      <c r="O285" s="2"/>
      <c r="P285" s="2"/>
      <c r="Q285" s="2"/>
      <c r="R285" s="2"/>
      <c r="S285" s="7"/>
      <c r="X285" s="3">
        <f t="shared" si="29"/>
        <v>0</v>
      </c>
      <c r="Y285" s="3" t="s">
        <v>21</v>
      </c>
      <c r="Z285" s="8">
        <v>10</v>
      </c>
      <c r="AB285" s="4"/>
      <c r="AC285" s="5"/>
      <c r="AD285" s="3">
        <v>20</v>
      </c>
      <c r="AH285" s="3">
        <v>40</v>
      </c>
      <c r="AK285" s="4">
        <f t="shared" si="32"/>
        <v>40</v>
      </c>
      <c r="AM285" s="22"/>
      <c r="AN285" s="30" t="str">
        <f>"&lt;tr class='mmt"&amp;IF(E285="活動"," ev",IF(E285="限定"," ltd",""))&amp;IF(H285=""," groupless'","'")&amp;"&gt;&lt;td headers='icon'&gt;&lt;a href='https://www.alchemistcodedb.com/jp/card/"&amp;SUBSTITUTE(SUBSTITUTE(LOWER(A285),"_","-"),".png","")&amp;"'&gt;&lt;img src='resources/"&amp;A285&amp;"' title='"&amp;C285&amp;"' /&gt;&lt;/a&gt;&lt;/td&gt;&lt;td headers='name'&gt;"&amp;C285&amp;"&lt;/td&gt;&lt;td headers='rank'&gt;"&amp;D285&amp;"&lt;/td&gt;&lt;td headers='remark'&gt;"&amp;IF(E285="活動","&lt;span class='event'&gt;活動&lt;/span&gt;",IF(E285="限定","&lt;span class='limited'&gt;限定&lt;/span&gt;",""))&amp;"&lt;/td&gt;&lt;td headers='origin'&gt;&lt;span class='originName'&gt;"&amp;SUBSTITUTE(G285,CHAR(10),"&lt;br /&gt;")&amp;"&lt;/span&gt;&lt;img class='originLogo' src='resources/ui/"&amp;VLOOKUP(G285,List!F:H,2,FALSE)&amp;"'title='"&amp;SUBSTITUTE(G285,CHAR(10)," ")&amp;"' /&gt;&lt;/td&gt;&lt;td headers='group'&gt;"&amp;IF(H285="","","&lt;span class='groupName'&gt;"&amp;SUBSTITUTE(H285,CHAR(10)," ")&amp;IF(I285="","","&lt;br /&gt;"&amp;SUBSTITUTE(I285,CHAR(10)," "))&amp;"&lt;/span&gt;&lt;img class='groupLogo' src='resources/ui/"&amp;VLOOKUP(H285,List!K:L,2,FALSE)&amp;"' title='"&amp;SUBSTITUTE(H285,CHAR(10)," ")&amp;"' /&gt;")&amp;IF(I285="","","&lt;img class='groupLogo' src='resources/ui/"&amp;VLOOKUP(I285,List!K:L,2,FALSE)&amp;"' title='"&amp;SUBSTITUTE(I285,CHAR(10)," ")&amp;"' /&gt;")&amp;"&lt;/td&gt;&lt;td headers='score' id='"&amp;AP285&amp;"'&gt;"&amp;J285&amp;"&lt;/td&gt;&lt;td headers='HP'&gt;"&amp;K285&amp;"&lt;/td&gt;&lt;td headers='patk'&gt;"&amp;L285&amp;"&lt;/td&gt;&lt;td headers='matk'&gt;"&amp;M285&amp;"&lt;/td&gt;&lt;td headers='pdef'&gt;"&amp;O285&amp;"&lt;/td&gt;&lt;td headers='mdef'&gt;"&amp;P285&amp;"&lt;/td&gt;&lt;td headers='dex'&gt;"&amp;Q285&amp;"&lt;/td&gt;&lt;td headers='agi'&gt;"&amp;R285&amp;"&lt;/td&gt;&lt;td headers='luck'&gt;"&amp;S285&amp;"&lt;/td&gt;&lt;td headers='aType'&gt;"&amp;T285&amp;IF(V285="","","&lt;br /&gt;"&amp;V285)&amp; "&lt;/td&gt;&lt;td headers='a.bonus'&gt;"&amp;U285&amp;IF(W285="","","&lt;br /&gt;"&amp;W285)&amp;"&lt;/td&gt;&lt;td headers='special'&gt;"&amp;Y285&amp;IF(AA285="","","&lt;br /&gt;"&amp;AA285)&amp;"&lt;/td&gt;&lt;td headers='sp.bonus'&gt;"&amp;Z285&amp;IF(AB285="","","&lt;br /&gt;"&amp;AB285)&amp;"&lt;/td&gt;&lt;td headers='others'&gt;"&amp;AC285&amp;"&lt;/td&gt;&lt;td headers='sinA'&gt;"&amp;AD285&amp;"&lt;/td&gt;&lt;td headers='sinB'&gt;"&amp;AE285&amp;"&lt;/td&gt;&lt;td headers='sinC'&gt;"&amp;AF285&amp;"&lt;/td&gt;&lt;td headers='sinD'&gt;"&amp;AG285&amp;"&lt;/td&gt;&lt;td headers='sinE'&gt;"&amp;AH285&amp;"&lt;/td&gt;&lt;td headers='sinF'&gt;"&amp;AI285&amp;"&lt;/td&gt;&lt;td headers='sinG'&gt;"&amp;AJ285&amp;"&lt;/td&gt;&lt;/tr&gt;"</f>
        <v>&lt;tr class='mmt ltd'&gt;&lt;td headers='icon'&gt;&lt;a href='https://www.alchemistcodedb.com/jp/card/ts-wrath-teresa-01'&gt;&lt;img src='resources/TS_WRATH_TERESA_01.png' title='可能性は広き海の如く' /&gt;&lt;/a&gt;&lt;/td&gt;&lt;td headers='name'&gt;可能性は広き海の如く&lt;/td&gt;&lt;td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src='resources/ui/IT_TB_BIRTH_WRA.png'title='ラーストリス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id='m283'&gt;80&lt;/td&gt;&lt;td headers='HP'&gt;60&lt;/td&gt;&lt;td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headers='aType'&gt;&lt;/td&gt;&lt;td headers='a.bonus'&gt;&lt;/td&gt;&lt;td headers='special'&gt;範囲&lt;/td&gt;&lt;td headers='sp.bonus'&gt;10&lt;/td&gt;&lt;td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O285" s="30" t="str">
        <f t="shared" si="30"/>
        <v>document.getElementById('m283').innerHTML = (b0*30+b1*30) + (s0*40+s1*20+s5*40)+ (ex13*10);</v>
      </c>
      <c r="AP285" s="34" t="str">
        <f t="shared" si="31"/>
        <v>m283</v>
      </c>
      <c r="AQ285" s="6" t="str">
        <f>IF(T285="","",VLOOKUP(T285,List!N$2:O$7,2,FALSE)&amp;"*"&amp;U285&amp;IF(V285="","","+"&amp;VLOOKUP(V285,List!N$2:O$7,2,FALSE)&amp;"*"&amp;W285&amp;"-"&amp;VLOOKUP(T285,List!N$2:O$7,2,FALSE)&amp;"*"&amp;VLOOKUP(V285,List!N$2:O$7,2,FALSE)&amp;"*"&amp;MIN(U285,W285)))&amp;IF(Y285="","",IF(T285="","","+")&amp;VLOOKUP(Y285,List!P$2:Q$14,2,FALSE)&amp;"*"&amp;Z285&amp;IF(AA285="","","+"&amp;VLOOKUP(AA285,List!P$2:Q$13,2,FALSE)))</f>
        <v>ex13*10</v>
      </c>
    </row>
    <row r="286" spans="1:43" s="3" customFormat="1" ht="37.200000000000003" customHeight="1" x14ac:dyDescent="0.3">
      <c r="A286" s="8" t="s">
        <v>391</v>
      </c>
      <c r="C286" s="6" t="s">
        <v>392</v>
      </c>
      <c r="D286" s="3">
        <v>5</v>
      </c>
      <c r="F286" s="6"/>
      <c r="G286" s="14" t="s">
        <v>359</v>
      </c>
      <c r="H286" s="8" t="s">
        <v>91</v>
      </c>
      <c r="I286" s="8"/>
      <c r="J286" s="4">
        <f t="shared" si="27"/>
        <v>100</v>
      </c>
      <c r="K286" s="2">
        <v>40</v>
      </c>
      <c r="L286" s="2">
        <v>20</v>
      </c>
      <c r="M286" s="2"/>
      <c r="N286" s="2">
        <f t="shared" si="28"/>
        <v>20</v>
      </c>
      <c r="O286" s="2"/>
      <c r="P286" s="2"/>
      <c r="Q286" s="2"/>
      <c r="R286" s="2"/>
      <c r="S286" s="7"/>
      <c r="T286" s="3" t="s">
        <v>14</v>
      </c>
      <c r="U286" s="3">
        <v>20</v>
      </c>
      <c r="X286" s="3">
        <f t="shared" si="29"/>
        <v>20</v>
      </c>
      <c r="Z286" s="8"/>
      <c r="AB286" s="4"/>
      <c r="AC286" s="5" t="s">
        <v>484</v>
      </c>
      <c r="AD286" s="3">
        <v>60</v>
      </c>
      <c r="AK286" s="4">
        <f t="shared" si="32"/>
        <v>60</v>
      </c>
      <c r="AM286" s="22"/>
      <c r="AN286" s="30" t="str">
        <f>"&lt;tr class='mmt"&amp;IF(E286="活動"," ev",IF(E286="限定"," ltd",""))&amp;IF(H286=""," groupless'","'")&amp;"&gt;&lt;td headers='icon'&gt;&lt;a href='https://www.alchemistcodedb.com/jp/card/"&amp;SUBSTITUTE(SUBSTITUTE(LOWER(A286),"_","-"),".png","")&amp;"'&gt;&lt;img src='resources/"&amp;A286&amp;"' title='"&amp;C286&amp;"' /&gt;&lt;/a&gt;&lt;/td&gt;&lt;td headers='name'&gt;"&amp;C286&amp;"&lt;/td&gt;&lt;td headers='rank'&gt;"&amp;D286&amp;"&lt;/td&gt;&lt;td headers='remark'&gt;"&amp;IF(E286="活動","&lt;span class='event'&gt;活動&lt;/span&gt;",IF(E286="限定","&lt;span class='limited'&gt;限定&lt;/span&gt;",""))&amp;"&lt;/td&gt;&lt;td headers='origin'&gt;&lt;span class='originName'&gt;"&amp;SUBSTITUTE(G286,CHAR(10),"&lt;br /&gt;")&amp;"&lt;/span&gt;&lt;img class='originLogo' src='resources/ui/"&amp;VLOOKUP(G286,List!F:H,2,FALSE)&amp;"'title='"&amp;SUBSTITUTE(G286,CHAR(10)," ")&amp;"' /&gt;&lt;/td&gt;&lt;td headers='group'&gt;"&amp;IF(H286="","","&lt;span class='groupName'&gt;"&amp;SUBSTITUTE(H286,CHAR(10)," ")&amp;IF(I286="","","&lt;br /&gt;"&amp;SUBSTITUTE(I286,CHAR(10)," "))&amp;"&lt;/span&gt;&lt;img class='groupLogo' src='resources/ui/"&amp;VLOOKUP(H286,List!K:L,2,FALSE)&amp;"' title='"&amp;SUBSTITUTE(H286,CHAR(10)," ")&amp;"' /&gt;")&amp;IF(I286="","","&lt;img class='groupLogo' src='resources/ui/"&amp;VLOOKUP(I286,List!K:L,2,FALSE)&amp;"' title='"&amp;SUBSTITUTE(I286,CHAR(10)," ")&amp;"' /&gt;")&amp;"&lt;/td&gt;&lt;td headers='score' id='"&amp;AP286&amp;"'&gt;"&amp;J286&amp;"&lt;/td&gt;&lt;td headers='HP'&gt;"&amp;K286&amp;"&lt;/td&gt;&lt;td headers='patk'&gt;"&amp;L286&amp;"&lt;/td&gt;&lt;td headers='matk'&gt;"&amp;M286&amp;"&lt;/td&gt;&lt;td headers='pdef'&gt;"&amp;O286&amp;"&lt;/td&gt;&lt;td headers='mdef'&gt;"&amp;P286&amp;"&lt;/td&gt;&lt;td headers='dex'&gt;"&amp;Q286&amp;"&lt;/td&gt;&lt;td headers='agi'&gt;"&amp;R286&amp;"&lt;/td&gt;&lt;td headers='luck'&gt;"&amp;S286&amp;"&lt;/td&gt;&lt;td headers='aType'&gt;"&amp;T286&amp;IF(V286="","","&lt;br /&gt;"&amp;V286)&amp; "&lt;/td&gt;&lt;td headers='a.bonus'&gt;"&amp;U286&amp;IF(W286="","","&lt;br /&gt;"&amp;W286)&amp;"&lt;/td&gt;&lt;td headers='special'&gt;"&amp;Y286&amp;IF(AA286="","","&lt;br /&gt;"&amp;AA286)&amp;"&lt;/td&gt;&lt;td headers='sp.bonus'&gt;"&amp;Z286&amp;IF(AB286="","","&lt;br /&gt;"&amp;AB286)&amp;"&lt;/td&gt;&lt;td headers='others'&gt;"&amp;AC286&amp;"&lt;/td&gt;&lt;td headers='sinA'&gt;"&amp;AD286&amp;"&lt;/td&gt;&lt;td headers='sinB'&gt;"&amp;AE286&amp;"&lt;/td&gt;&lt;td headers='sinC'&gt;"&amp;AF286&amp;"&lt;/td&gt;&lt;td headers='sinD'&gt;"&amp;AG286&amp;"&lt;/td&gt;&lt;td headers='sinE'&gt;"&amp;AH286&amp;"&lt;/td&gt;&lt;td headers='sinF'&gt;"&amp;AI286&amp;"&lt;/td&gt;&lt;td headers='sinG'&gt;"&amp;AJ286&amp;"&lt;/td&gt;&lt;/tr&gt;"</f>
        <v>&lt;tr class='mmt'&gt;&lt;td headers='icon'&gt;&lt;a href='https://www.alchemistcodedb.com/jp/card/ts-wrath-zahar-01'&gt;&lt;img src='resources/TS_WRATH_ZAHAR_01.png' title='漆黒の野望、未だ叶わず' /&gt;&lt;/a&gt;&lt;/td&gt;&lt;td headers='name'&gt;漆黒の野望、未だ叶わず&lt;/td&gt;&lt;td headers='rank'&gt;5&lt;/td&gt;&lt;td headers='remark'&gt;&lt;/td&gt;&lt;td headers='origin'&gt;&lt;span class='originName'&gt;ラーストリス&lt;br /&gt;Wratharis&lt;/span&gt;&lt;img class='originLogo' src='resources/ui/IT_TB_BIRTH_WRA.png'title='ラーストリス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id='m284'&gt;100&lt;/td&gt;&lt;td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headers='aType'&gt;斬撃&lt;/td&gt;&lt;td headers='a.bonus'&gt;20&lt;/td&gt;&lt;td headers='special'&gt;&lt;/td&gt;&lt;td headers='sp.bonus'&gt;&lt;/td&gt;&lt;td headers='others'&gt;光属性耐性+20&lt;/td&gt;&lt;td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O286" s="30" t="str">
        <f t="shared" si="30"/>
        <v>document.getElementById('m284').innerHTML = (b0*20+b1*20) + (s0*60+s1*60)+ (ex01*20);</v>
      </c>
      <c r="AP286" s="34" t="str">
        <f t="shared" si="31"/>
        <v>m284</v>
      </c>
      <c r="AQ286" s="6" t="str">
        <f>IF(T286="","",VLOOKUP(T286,List!N$2:O$7,2,FALSE)&amp;"*"&amp;U286&amp;IF(V286="","","+"&amp;VLOOKUP(V286,List!N$2:O$7,2,FALSE)&amp;"*"&amp;W286&amp;"-"&amp;VLOOKUP(T286,List!N$2:O$7,2,FALSE)&amp;"*"&amp;VLOOKUP(V286,List!N$2:O$7,2,FALSE)&amp;"*"&amp;MIN(U286,W286)))&amp;IF(Y286="","",IF(T286="","","+")&amp;VLOOKUP(Y286,List!P$2:Q$14,2,FALSE)&amp;"*"&amp;Z286&amp;IF(AA286="","","+"&amp;VLOOKUP(AA286,List!P$2:Q$13,2,FALSE)))</f>
        <v>ex01*20</v>
      </c>
    </row>
    <row r="287" spans="1:43" s="3" customFormat="1" ht="36.6" customHeight="1" x14ac:dyDescent="0.3">
      <c r="A287" s="8" t="s">
        <v>540</v>
      </c>
      <c r="C287" s="6" t="s">
        <v>548</v>
      </c>
      <c r="D287" s="3">
        <v>5</v>
      </c>
      <c r="F287" s="6"/>
      <c r="G287" s="14" t="s">
        <v>359</v>
      </c>
      <c r="H287" s="8" t="s">
        <v>91</v>
      </c>
      <c r="I287" s="8"/>
      <c r="J287" s="4">
        <f t="shared" si="27"/>
        <v>100</v>
      </c>
      <c r="K287" s="2"/>
      <c r="L287" s="2">
        <v>30</v>
      </c>
      <c r="M287" s="2">
        <v>30</v>
      </c>
      <c r="N287" s="2">
        <f t="shared" si="28"/>
        <v>30</v>
      </c>
      <c r="O287" s="2"/>
      <c r="P287" s="2"/>
      <c r="Q287" s="2"/>
      <c r="R287" s="2"/>
      <c r="S287" s="7"/>
      <c r="T287" s="3" t="s">
        <v>14</v>
      </c>
      <c r="U287" s="3">
        <v>40</v>
      </c>
      <c r="X287" s="3">
        <f t="shared" si="29"/>
        <v>40</v>
      </c>
      <c r="Z287" s="8"/>
      <c r="AB287" s="4"/>
      <c r="AC287" s="5"/>
      <c r="AE287" s="3">
        <v>30</v>
      </c>
      <c r="AH287" s="3">
        <v>30</v>
      </c>
      <c r="AK287" s="4">
        <f t="shared" ref="AK287" si="33">MAX(AD287:AJ287)</f>
        <v>30</v>
      </c>
      <c r="AM287" s="22"/>
      <c r="AN287" s="30" t="str">
        <f>"&lt;tr class='mmt"&amp;IF(E287="活動"," ev",IF(E287="限定"," ltd",""))&amp;IF(H287=""," groupless'","'")&amp;"&gt;&lt;td headers='icon'&gt;&lt;a href='https://www.alchemistcodedb.com/jp/card/"&amp;SUBSTITUTE(SUBSTITUTE(LOWER(A287),"_","-"),".png","")&amp;"'&gt;&lt;img src='resources/"&amp;A287&amp;"' title='"&amp;C287&amp;"' /&gt;&lt;/a&gt;&lt;/td&gt;&lt;td headers='name'&gt;"&amp;C287&amp;"&lt;/td&gt;&lt;td headers='rank'&gt;"&amp;D287&amp;"&lt;/td&gt;&lt;td headers='remark'&gt;"&amp;IF(E287="活動","&lt;span class='event'&gt;活動&lt;/span&gt;",IF(E287="限定","&lt;span class='limited'&gt;限定&lt;/span&gt;",""))&amp;"&lt;/td&gt;&lt;td headers='origin'&gt;&lt;span class='originName'&gt;"&amp;SUBSTITUTE(G287,CHAR(10),"&lt;br /&gt;")&amp;"&lt;/span&gt;&lt;img class='originLogo' src='resources/ui/"&amp;VLOOKUP(G287,List!F:H,2,FALSE)&amp;"'title='"&amp;SUBSTITUTE(G287,CHAR(10)," ")&amp;"' /&gt;&lt;/td&gt;&lt;td headers='group'&gt;"&amp;IF(H287="","","&lt;span class='groupName'&gt;"&amp;SUBSTITUTE(H287,CHAR(10)," ")&amp;IF(I287="","","&lt;br /&gt;"&amp;SUBSTITUTE(I287,CHAR(10)," "))&amp;"&lt;/span&gt;&lt;img class='groupLogo' src='resources/ui/"&amp;VLOOKUP(H287,List!K:L,2,FALSE)&amp;"' title='"&amp;SUBSTITUTE(H287,CHAR(10)," ")&amp;"' /&gt;")&amp;IF(I287="","","&lt;img class='groupLogo' src='resources/ui/"&amp;VLOOKUP(I287,List!K:L,2,FALSE)&amp;"' title='"&amp;SUBSTITUTE(I287,CHAR(10)," ")&amp;"' /&gt;")&amp;"&lt;/td&gt;&lt;td headers='score' id='"&amp;AP287&amp;"'&gt;"&amp;J287&amp;"&lt;/td&gt;&lt;td headers='HP'&gt;"&amp;K287&amp;"&lt;/td&gt;&lt;td headers='patk'&gt;"&amp;L287&amp;"&lt;/td&gt;&lt;td headers='matk'&gt;"&amp;M287&amp;"&lt;/td&gt;&lt;td headers='pdef'&gt;"&amp;O287&amp;"&lt;/td&gt;&lt;td headers='mdef'&gt;"&amp;P287&amp;"&lt;/td&gt;&lt;td headers='dex'&gt;"&amp;Q287&amp;"&lt;/td&gt;&lt;td headers='agi'&gt;"&amp;R287&amp;"&lt;/td&gt;&lt;td headers='luck'&gt;"&amp;S287&amp;"&lt;/td&gt;&lt;td headers='aType'&gt;"&amp;T287&amp;IF(V287="","","&lt;br /&gt;"&amp;V287)&amp; "&lt;/td&gt;&lt;td headers='a.bonus'&gt;"&amp;U287&amp;IF(W287="","","&lt;br /&gt;"&amp;W287)&amp;"&lt;/td&gt;&lt;td headers='special'&gt;"&amp;Y287&amp;IF(AA287="","","&lt;br /&gt;"&amp;AA287)&amp;"&lt;/td&gt;&lt;td headers='sp.bonus'&gt;"&amp;Z287&amp;IF(AB287="","","&lt;br /&gt;"&amp;AB287)&amp;"&lt;/td&gt;&lt;td headers='others'&gt;"&amp;AC287&amp;"&lt;/td&gt;&lt;td headers='sinA'&gt;"&amp;AD287&amp;"&lt;/td&gt;&lt;td headers='sinB'&gt;"&amp;AE287&amp;"&lt;/td&gt;&lt;td headers='sinC'&gt;"&amp;AF287&amp;"&lt;/td&gt;&lt;td headers='sinD'&gt;"&amp;AG287&amp;"&lt;/td&gt;&lt;td headers='sinE'&gt;"&amp;AH287&amp;"&lt;/td&gt;&lt;td headers='sinF'&gt;"&amp;AI287&amp;"&lt;/td&gt;&lt;td headers='sinG'&gt;"&amp;AJ287&amp;"&lt;/td&gt;&lt;/tr&gt;"</f>
        <v>&lt;tr class='mmt'&gt;&lt;td headers='icon'&gt;&lt;a href='https://www.alchemistcodedb.com/jp/card/ts-wrath-zahar-02'&gt;&lt;img src='resources/TS_WRATH_ZAHAR_02.png' title='白銀の野望、ここに降り立ち' /&gt;&lt;/a&gt;&lt;/td&gt;&lt;td headers='name'&gt;白銀の野望、ここに降り立ち&lt;/td&gt;&lt;td headers='rank'&gt;5&lt;/td&gt;&lt;td headers='remark'&gt;&lt;/td&gt;&lt;td headers='origin'&gt;&lt;span class='originName'&gt;ラーストリス&lt;br /&gt;Wratharis&lt;/span&gt;&lt;img class='originLogo' src='resources/ui/IT_TB_BIRTH_WRA.png'title='ラーストリス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id='m285'&gt;100&lt;/td&gt;&lt;td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headers='aType'&gt;斬撃&lt;/td&gt;&lt;td headers='a.bonus'&gt;40&lt;/td&gt;&lt;td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headers='sinE'&gt;30&lt;/td&gt;&lt;td headers='sinF'&gt;&lt;/td&gt;&lt;td headers='sinG'&gt;&lt;/td&gt;&lt;/tr&gt;</v>
      </c>
      <c r="AO287" s="30" t="str">
        <f t="shared" si="30"/>
        <v>document.getElementById('m285').innerHTML = (b0*30+b1*30+b2*30) + (s0*30+s2*30+s5*30)+ (ex01*40);</v>
      </c>
      <c r="AP287" s="34" t="str">
        <f t="shared" si="31"/>
        <v>m285</v>
      </c>
      <c r="AQ287" s="6" t="str">
        <f>IF(T287="","",VLOOKUP(T287,List!N$2:O$7,2,FALSE)&amp;"*"&amp;U287&amp;IF(V287="","","+"&amp;VLOOKUP(V287,List!N$2:O$7,2,FALSE)&amp;"*"&amp;W287&amp;"-"&amp;VLOOKUP(T287,List!N$2:O$7,2,FALSE)&amp;"*"&amp;VLOOKUP(V287,List!N$2:O$7,2,FALSE)&amp;"*"&amp;MIN(U287,W287)))&amp;IF(Y287="","",IF(T287="","","+")&amp;VLOOKUP(Y287,List!P$2:Q$14,2,FALSE)&amp;"*"&amp;Z287&amp;IF(AA287="","","+"&amp;VLOOKUP(AA287,List!P$2:Q$13,2,FALSE)))</f>
        <v>ex01*40</v>
      </c>
    </row>
    <row r="288" spans="1:43" s="3" customFormat="1" ht="36.6" customHeight="1" x14ac:dyDescent="0.3">
      <c r="C288" s="6"/>
      <c r="F288" s="6"/>
      <c r="G288" s="14"/>
      <c r="H288" s="8"/>
      <c r="I288" s="8"/>
      <c r="J288" s="8"/>
      <c r="K288" s="2"/>
      <c r="L288" s="2"/>
      <c r="M288" s="2"/>
      <c r="N288" s="2"/>
      <c r="O288" s="2"/>
      <c r="P288" s="2"/>
      <c r="Q288" s="2"/>
      <c r="R288" s="2"/>
      <c r="S288" s="21"/>
      <c r="Z288" s="8"/>
      <c r="AB288" s="8"/>
      <c r="AC288" s="5"/>
      <c r="AK288" s="8"/>
      <c r="AM288" s="22"/>
      <c r="AN288" s="30"/>
      <c r="AO288" s="30"/>
      <c r="AP288" s="34"/>
      <c r="AQ288" s="6"/>
    </row>
    <row r="289" spans="40:41" ht="36.9" customHeight="1" x14ac:dyDescent="0.3">
      <c r="AN289" s="79" t="s">
        <v>686</v>
      </c>
      <c r="AO289" s="43" t="s">
        <v>585</v>
      </c>
    </row>
  </sheetData>
  <sheetProtection selectLockedCells="1" sort="0"/>
  <autoFilter ref="B2:AK287" xr:uid="{12F5E3EA-4FDA-471C-839A-02A68F2CB4ED}"/>
  <conditionalFormatting sqref="D1:G1 J1:U1 K145:M149 B192:G193 A194 K237:M259 J98:M107 B131:G131 J177:M178 A212 K108:M130 K132:M142 A1:B4 B5:B130 AA98:AJ142 I150:M162 I98:J130 I237:I250 I145:I149 I131:M131 AA237:AJ259 I132:I142 K182:M235 AA145:AJ162 AA177:AJ178 AA283:AJ288 O237:U259 I283:M288 O283:U288 O145:U162 O177:U178 I252:I280 C162:AM162 B132:B167 O262:U280 AA262:AJ280 K262:M280 J180:M181 AA180:AJ235 AA179:AM179 J179:U179 J260:U261 AA260:AM261 C145:G162 O98:U142 C132:G142 I177:I235 C175:D175 H175:M175 O180:U235 A236:A237 A248:A249 A254:A256 A265:A267 C237:G280 I289:X1048576 C283:H1048576 Y283:Z1048576 A306:B1048576 B194:B305 A277:A285 C177:G191 AA289:AM289 I2:U92 C2:G84 G86 G88 AA4:AM96 I94:U96 J93:U93 C85:C94 G94 O164:AJ167 AK95:AM167 C164:M167 A5:A167 C95:G130 AA290:XFD1048576 AA1:XFD3 AN4:XFD167 A169:A190 I169:M169 A168:F168 C170:M174 C169:F169 Y171:AJ175 Y169:AJ169 AN169:XFD289 AK169:AM288 B169:B191 O169:W175 X169:X288 O168:AB168 AD168:XFD168 AA170:AJ170 AN3:AQ287 AK3:AK102 N3:N288 J3:J288 C194:G235">
    <cfRule type="cellIs" dxfId="47" priority="59" operator="equal">
      <formula>0</formula>
    </cfRule>
  </conditionalFormatting>
  <conditionalFormatting sqref="E143:F144">
    <cfRule type="cellIs" dxfId="46" priority="56" operator="equal">
      <formula>0</formula>
    </cfRule>
  </conditionalFormatting>
  <conditionalFormatting sqref="G236">
    <cfRule type="cellIs" dxfId="45" priority="53" operator="equal">
      <formula>0</formula>
    </cfRule>
  </conditionalFormatting>
  <conditionalFormatting sqref="G143:G144">
    <cfRule type="cellIs" dxfId="44" priority="52" operator="equal">
      <formula>0</formula>
    </cfRule>
  </conditionalFormatting>
  <conditionalFormatting sqref="I97:M97 AA97:AJ97 AL97:AM97 O97:U97">
    <cfRule type="cellIs" dxfId="43" priority="51" operator="equal">
      <formula>0</formula>
    </cfRule>
  </conditionalFormatting>
  <conditionalFormatting sqref="C176:G176 AA176:AJ176 I176:M176 AL176:AM176 O176:U176">
    <cfRule type="cellIs" dxfId="42" priority="50" operator="equal">
      <formula>0</formula>
    </cfRule>
  </conditionalFormatting>
  <conditionalFormatting sqref="C281:G281 AA281:AJ281 I281:M281 AL281:AM281 O281:U281">
    <cfRule type="cellIs" dxfId="41" priority="49" operator="equal">
      <formula>0</formula>
    </cfRule>
  </conditionalFormatting>
  <conditionalFormatting sqref="C282:G282 AA282:AJ282 I282:M282 AL282:AM282 O282:U282">
    <cfRule type="cellIs" dxfId="40" priority="48" operator="equal">
      <formula>0</formula>
    </cfRule>
  </conditionalFormatting>
  <conditionalFormatting sqref="V98:W142 V177:W178 V145:W162 V283:W288 V237:W259 V180:W235 V179:X179 V261:W280 V260:X260 V1:X96 X3:X287">
    <cfRule type="cellIs" dxfId="39" priority="47" operator="equal">
      <formula>0</formula>
    </cfRule>
  </conditionalFormatting>
  <conditionalFormatting sqref="V97:W97">
    <cfRule type="cellIs" dxfId="38" priority="46" operator="equal">
      <formula>0</formula>
    </cfRule>
  </conditionalFormatting>
  <conditionalFormatting sqref="V176:W176">
    <cfRule type="cellIs" dxfId="37" priority="45" operator="equal">
      <formula>0</formula>
    </cfRule>
  </conditionalFormatting>
  <conditionalFormatting sqref="V281:W281">
    <cfRule type="cellIs" dxfId="36" priority="44" operator="equal">
      <formula>0</formula>
    </cfRule>
  </conditionalFormatting>
  <conditionalFormatting sqref="V282:W282">
    <cfRule type="cellIs" dxfId="35" priority="43" operator="equal">
      <formula>0</formula>
    </cfRule>
  </conditionalFormatting>
  <conditionalFormatting sqref="H145:H162 H98:H142 H237:H280 H177:H235 H2:H79 H95:H96">
    <cfRule type="cellIs" dxfId="34" priority="42" operator="equal">
      <formula>0</formula>
    </cfRule>
  </conditionalFormatting>
  <conditionalFormatting sqref="H97">
    <cfRule type="cellIs" dxfId="33" priority="41" operator="equal">
      <formula>0</formula>
    </cfRule>
  </conditionalFormatting>
  <conditionalFormatting sqref="H176">
    <cfRule type="cellIs" dxfId="32" priority="40" operator="equal">
      <formula>0</formula>
    </cfRule>
  </conditionalFormatting>
  <conditionalFormatting sqref="H281">
    <cfRule type="cellIs" dxfId="31" priority="39" operator="equal">
      <formula>0</formula>
    </cfRule>
  </conditionalFormatting>
  <conditionalFormatting sqref="H282">
    <cfRule type="cellIs" dxfId="30" priority="38" operator="equal">
      <formula>0</formula>
    </cfRule>
  </conditionalFormatting>
  <conditionalFormatting sqref="Y145:Z162 Y177:Z235 Y237:Z280 Y98:Z142 Y1:Z96">
    <cfRule type="cellIs" dxfId="29" priority="37" operator="equal">
      <formula>0</formula>
    </cfRule>
  </conditionalFormatting>
  <conditionalFormatting sqref="Y97:Z97">
    <cfRule type="cellIs" dxfId="28" priority="36" operator="equal">
      <formula>0</formula>
    </cfRule>
  </conditionalFormatting>
  <conditionalFormatting sqref="Y176:Z176">
    <cfRule type="cellIs" dxfId="27" priority="35" operator="equal">
      <formula>0</formula>
    </cfRule>
  </conditionalFormatting>
  <conditionalFormatting sqref="Y281:Z281">
    <cfRule type="cellIs" dxfId="26" priority="34" operator="equal">
      <formula>0</formula>
    </cfRule>
  </conditionalFormatting>
  <conditionalFormatting sqref="Y282:Z282">
    <cfRule type="cellIs" dxfId="25" priority="33" operator="equal">
      <formula>0</formula>
    </cfRule>
  </conditionalFormatting>
  <conditionalFormatting sqref="I251">
    <cfRule type="cellIs" dxfId="24" priority="32" operator="equal">
      <formula>0</formula>
    </cfRule>
  </conditionalFormatting>
  <conditionalFormatting sqref="C163:G163 I163:U163 AA163:AM163">
    <cfRule type="cellIs" dxfId="23" priority="31" operator="equal">
      <formula>0</formula>
    </cfRule>
  </conditionalFormatting>
  <conditionalFormatting sqref="V163:X163">
    <cfRule type="cellIs" dxfId="22" priority="30" operator="equal">
      <formula>0</formula>
    </cfRule>
  </conditionalFormatting>
  <conditionalFormatting sqref="H163">
    <cfRule type="cellIs" dxfId="21" priority="29" operator="equal">
      <formula>0</formula>
    </cfRule>
  </conditionalFormatting>
  <conditionalFormatting sqref="Y163:Z163">
    <cfRule type="cellIs" dxfId="20" priority="28" operator="equal">
      <formula>0</formula>
    </cfRule>
  </conditionalFormatting>
  <conditionalFormatting sqref="H143:H144">
    <cfRule type="cellIs" dxfId="19" priority="27" operator="equal">
      <formula>0</formula>
    </cfRule>
  </conditionalFormatting>
  <conditionalFormatting sqref="E175:F175">
    <cfRule type="cellIs" dxfId="18" priority="26" operator="equal">
      <formula>0</formula>
    </cfRule>
  </conditionalFormatting>
  <conditionalFormatting sqref="G175">
    <cfRule type="cellIs" dxfId="17" priority="25" operator="equal">
      <formula>0</formula>
    </cfRule>
  </conditionalFormatting>
  <conditionalFormatting sqref="D85:G85 D86:F86">
    <cfRule type="cellIs" dxfId="16" priority="24" operator="equal">
      <formula>0</formula>
    </cfRule>
  </conditionalFormatting>
  <conditionalFormatting sqref="D87:G87 D88:F88">
    <cfRule type="cellIs" dxfId="15" priority="22" operator="equal">
      <formula>0</formula>
    </cfRule>
  </conditionalFormatting>
  <conditionalFormatting sqref="D89:G89">
    <cfRule type="cellIs" dxfId="14" priority="20" operator="equal">
      <formula>0</formula>
    </cfRule>
  </conditionalFormatting>
  <conditionalFormatting sqref="G90">
    <cfRule type="cellIs" dxfId="13" priority="18" operator="equal">
      <formula>0</formula>
    </cfRule>
  </conditionalFormatting>
  <conditionalFormatting sqref="D90:F91">
    <cfRule type="cellIs" dxfId="12" priority="17" operator="equal">
      <formula>0</formula>
    </cfRule>
  </conditionalFormatting>
  <conditionalFormatting sqref="G91">
    <cfRule type="cellIs" dxfId="11" priority="15" operator="equal">
      <formula>0</formula>
    </cfRule>
  </conditionalFormatting>
  <conditionalFormatting sqref="D92:G92">
    <cfRule type="cellIs" dxfId="10" priority="13" operator="equal">
      <formula>0</formula>
    </cfRule>
  </conditionalFormatting>
  <conditionalFormatting sqref="I93">
    <cfRule type="cellIs" dxfId="9" priority="11" operator="equal">
      <formula>0</formula>
    </cfRule>
  </conditionalFormatting>
  <conditionalFormatting sqref="G93">
    <cfRule type="cellIs" dxfId="8" priority="10" operator="equal">
      <formula>0</formula>
    </cfRule>
  </conditionalFormatting>
  <conditionalFormatting sqref="D93:F94">
    <cfRule type="cellIs" dxfId="7" priority="9" operator="equal">
      <formula>0</formula>
    </cfRule>
  </conditionalFormatting>
  <conditionalFormatting sqref="H80:H94">
    <cfRule type="cellIs" dxfId="6" priority="7" operator="equal">
      <formula>0</formula>
    </cfRule>
  </conditionalFormatting>
  <conditionalFormatting sqref="I168:J168">
    <cfRule type="cellIs" dxfId="5" priority="6" operator="equal">
      <formula>0</formula>
    </cfRule>
  </conditionalFormatting>
  <conditionalFormatting sqref="X168">
    <cfRule type="cellIs" dxfId="4" priority="5" operator="equal">
      <formula>0</formula>
    </cfRule>
  </conditionalFormatting>
  <conditionalFormatting sqref="E169">
    <cfRule type="cellIs" dxfId="3" priority="4" operator="equal">
      <formula>0</formula>
    </cfRule>
  </conditionalFormatting>
  <conditionalFormatting sqref="G168:G169">
    <cfRule type="cellIs" dxfId="2" priority="3" operator="equal">
      <formula>0</formula>
    </cfRule>
  </conditionalFormatting>
  <conditionalFormatting sqref="H168:H169">
    <cfRule type="cellIs" dxfId="1" priority="2" operator="equal">
      <formula>0</formula>
    </cfRule>
  </conditionalFormatting>
  <conditionalFormatting sqref="K168:N168">
    <cfRule type="cellIs" dxfId="0" priority="1" operator="equal">
      <formula>0</formula>
    </cfRule>
  </conditionalFormatting>
  <dataValidations count="2">
    <dataValidation type="list" allowBlank="1" showInputMessage="1" showErrorMessage="1" sqref="C132:E134 H3:I288" xr:uid="{91D76B18-8BFA-41A6-8BB4-EC6DBFF8B8B4}">
      <formula1>Group</formula1>
    </dataValidation>
    <dataValidation type="list" allowBlank="1" showInputMessage="1" showErrorMessage="1" sqref="G3:G287" xr:uid="{73CF5DB4-77CA-4964-8750-7C5090779105}">
      <formula1>Origin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xr:uid="{7B01C0FE-768A-462C-9F6B-094E8E3AF8D3}">
          <x14:formula1>
            <xm:f>List!$P$2:$P$14</xm:f>
          </x14:formula1>
          <xm:sqref>Y171:Y1048576 Y1:Y169 AA1:AA1048576</xm:sqref>
        </x14:dataValidation>
        <x14:dataValidation type="list" allowBlank="1" showInputMessage="1" xr:uid="{74B7421B-8C01-4979-B30B-479241B3A1B1}">
          <x14:formula1>
            <xm:f>List!$R$2:$R$25</xm:f>
          </x14:formula1>
          <xm:sqref>AC1:AC1048576</xm:sqref>
        </x14:dataValidation>
        <x14:dataValidation type="list" allowBlank="1" showInputMessage="1" xr:uid="{5107AE19-B90B-47A1-AF5E-D7825A8743A9}">
          <x14:formula1>
            <xm:f>List!$N$2:$N$10</xm:f>
          </x14:formula1>
          <xm:sqref>V1:V1048576 T1:T1048576</xm:sqref>
        </x14:dataValidation>
        <x14:dataValidation type="list" allowBlank="1" showInputMessage="1" showErrorMessage="1" xr:uid="{ED81CEA2-4CE0-47DA-9064-D4814E2F6633}">
          <x14:formula1>
            <xm:f>List!$G$33:$G$41</xm:f>
          </x14:formula1>
          <xm:sqref>F3:F287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E2D86A-5345-440C-878E-B8FA1A8A547C}">
  <dimension ref="A1:V44"/>
  <sheetViews>
    <sheetView topLeftCell="H16" zoomScaleNormal="100" workbookViewId="0">
      <selection activeCell="U1" sqref="U1:U12"/>
    </sheetView>
  </sheetViews>
  <sheetFormatPr defaultColWidth="6.44140625" defaultRowHeight="34.799999999999997" customHeight="1" x14ac:dyDescent="0.3"/>
  <cols>
    <col min="1" max="1" width="6.44140625" style="1" customWidth="1"/>
    <col min="2" max="2" width="6.44140625" style="73" customWidth="1"/>
    <col min="3" max="3" width="6.44140625" style="1"/>
    <col min="4" max="4" width="16.21875" style="10" hidden="1" customWidth="1"/>
    <col min="5" max="5" width="37.88671875" style="12" hidden="1" customWidth="1"/>
    <col min="6" max="6" width="27.21875" style="68" customWidth="1"/>
    <col min="7" max="7" width="27.21875" style="73" customWidth="1"/>
    <col min="8" max="8" width="27.21875" style="68" customWidth="1"/>
    <col min="9" max="9" width="6.44140625" style="1" customWidth="1"/>
    <col min="10" max="10" width="26.44140625" style="1" hidden="1" customWidth="1"/>
    <col min="11" max="11" width="37.88671875" style="1" customWidth="1"/>
    <col min="12" max="12" width="35.88671875" style="41" bestFit="1" customWidth="1"/>
    <col min="13" max="13" width="6.44140625" style="1"/>
    <col min="14" max="14" width="9.77734375" style="1" bestFit="1" customWidth="1"/>
    <col min="15" max="15" width="4.88671875" style="1" bestFit="1" customWidth="1"/>
    <col min="16" max="16" width="8.44140625" style="1" bestFit="1" customWidth="1"/>
    <col min="17" max="17" width="4.88671875" style="49" bestFit="1" customWidth="1"/>
    <col min="18" max="18" width="11" style="1" bestFit="1" customWidth="1"/>
    <col min="19" max="19" width="6.44140625" style="1"/>
    <col min="21" max="21" width="25.44140625" style="1" bestFit="1" customWidth="1"/>
    <col min="22" max="22" width="23.33203125" style="1" bestFit="1" customWidth="1"/>
    <col min="23" max="16384" width="6.44140625" style="1"/>
  </cols>
  <sheetData>
    <row r="1" spans="1:22" ht="34.799999999999997" customHeight="1" x14ac:dyDescent="0.3">
      <c r="A1" s="24"/>
      <c r="B1" s="24"/>
      <c r="C1" s="24" t="s">
        <v>393</v>
      </c>
      <c r="D1" s="24" t="s">
        <v>394</v>
      </c>
      <c r="E1" s="25" t="s">
        <v>395</v>
      </c>
      <c r="F1" s="24" t="s">
        <v>3</v>
      </c>
      <c r="G1" s="24"/>
      <c r="H1" s="24"/>
      <c r="I1" s="24"/>
      <c r="J1" s="24" t="s">
        <v>396</v>
      </c>
      <c r="K1" s="24" t="s">
        <v>4</v>
      </c>
      <c r="L1" s="42" t="s">
        <v>450</v>
      </c>
      <c r="N1" s="1" t="s">
        <v>473</v>
      </c>
      <c r="P1" s="1" t="s">
        <v>476</v>
      </c>
      <c r="R1" s="1" t="s">
        <v>435</v>
      </c>
      <c r="U1" s="59" t="s">
        <v>42</v>
      </c>
      <c r="V1" s="82" t="s">
        <v>107</v>
      </c>
    </row>
    <row r="2" spans="1:22" ht="34.799999999999997" customHeight="1" x14ac:dyDescent="0.3">
      <c r="A2" s="70"/>
      <c r="B2" s="72"/>
      <c r="C2" s="70"/>
      <c r="D2" s="85" t="s">
        <v>397</v>
      </c>
      <c r="E2" s="84" t="s">
        <v>398</v>
      </c>
      <c r="F2" s="59" t="s">
        <v>42</v>
      </c>
      <c r="G2" s="74" t="s">
        <v>791</v>
      </c>
      <c r="H2" s="74" t="s">
        <v>397</v>
      </c>
      <c r="I2" s="11"/>
      <c r="J2" s="11" t="s">
        <v>399</v>
      </c>
      <c r="K2" s="11" t="s">
        <v>107</v>
      </c>
      <c r="L2" s="41" t="s">
        <v>399</v>
      </c>
      <c r="N2" s="1" t="s">
        <v>14</v>
      </c>
      <c r="O2" s="1" t="s">
        <v>811</v>
      </c>
      <c r="P2" s="1" t="s">
        <v>20</v>
      </c>
      <c r="Q2" s="49" t="s">
        <v>814</v>
      </c>
      <c r="R2" s="1" t="s">
        <v>558</v>
      </c>
      <c r="U2" s="59" t="s">
        <v>359</v>
      </c>
      <c r="V2" s="82" t="s">
        <v>578</v>
      </c>
    </row>
    <row r="3" spans="1:22" ht="34.799999999999997" customHeight="1" x14ac:dyDescent="0.3">
      <c r="A3" s="70"/>
      <c r="B3" s="72"/>
      <c r="C3" s="70"/>
      <c r="D3" s="85"/>
      <c r="E3" s="84"/>
      <c r="F3" s="59"/>
      <c r="G3" s="59"/>
      <c r="H3" s="59"/>
      <c r="I3" s="11"/>
      <c r="J3" s="11" t="s">
        <v>400</v>
      </c>
      <c r="K3" s="11" t="s">
        <v>578</v>
      </c>
      <c r="L3" s="41" t="s">
        <v>400</v>
      </c>
      <c r="M3" s="58"/>
      <c r="N3" s="1" t="s">
        <v>15</v>
      </c>
      <c r="O3" s="1" t="s">
        <v>813</v>
      </c>
      <c r="P3" s="41" t="s">
        <v>21</v>
      </c>
      <c r="Q3" s="49" t="s">
        <v>823</v>
      </c>
      <c r="R3" s="1" t="s">
        <v>559</v>
      </c>
      <c r="U3" s="83" t="s">
        <v>280</v>
      </c>
      <c r="V3" s="82" t="s">
        <v>43</v>
      </c>
    </row>
    <row r="4" spans="1:22" ht="34.799999999999997" customHeight="1" x14ac:dyDescent="0.3">
      <c r="A4" s="70"/>
      <c r="B4" s="72"/>
      <c r="C4" s="70"/>
      <c r="D4" s="85"/>
      <c r="E4" s="84"/>
      <c r="F4" s="59"/>
      <c r="G4" s="59"/>
      <c r="H4" s="59"/>
      <c r="I4" s="11"/>
      <c r="J4" s="11" t="s">
        <v>401</v>
      </c>
      <c r="K4" s="11" t="s">
        <v>43</v>
      </c>
      <c r="L4" s="41" t="s">
        <v>401</v>
      </c>
      <c r="M4" s="58"/>
      <c r="N4" s="1" t="s">
        <v>16</v>
      </c>
      <c r="O4" s="49" t="s">
        <v>815</v>
      </c>
      <c r="P4" s="1" t="s">
        <v>22</v>
      </c>
      <c r="Q4" s="49" t="s">
        <v>816</v>
      </c>
      <c r="R4" s="1" t="s">
        <v>560</v>
      </c>
      <c r="U4" s="83" t="s">
        <v>48</v>
      </c>
      <c r="V4" s="82" t="s">
        <v>100</v>
      </c>
    </row>
    <row r="5" spans="1:22" ht="34.799999999999997" customHeight="1" x14ac:dyDescent="0.3">
      <c r="A5" s="70"/>
      <c r="B5" s="72"/>
      <c r="C5" s="70"/>
      <c r="D5" s="85"/>
      <c r="E5" s="84"/>
      <c r="F5" s="59"/>
      <c r="G5" s="59"/>
      <c r="H5" s="59"/>
      <c r="I5" s="11"/>
      <c r="J5" s="11" t="s">
        <v>402</v>
      </c>
      <c r="K5" s="11" t="s">
        <v>100</v>
      </c>
      <c r="L5" s="41" t="s">
        <v>402</v>
      </c>
      <c r="M5" s="58"/>
      <c r="N5" s="1" t="s">
        <v>17</v>
      </c>
      <c r="O5" s="49" t="s">
        <v>817</v>
      </c>
      <c r="P5" s="45" t="s">
        <v>810</v>
      </c>
      <c r="Q5" s="49" t="s">
        <v>818</v>
      </c>
      <c r="R5" s="1" t="s">
        <v>561</v>
      </c>
      <c r="U5" s="83" t="s">
        <v>796</v>
      </c>
      <c r="V5" s="82" t="s">
        <v>404</v>
      </c>
    </row>
    <row r="6" spans="1:22" ht="34.799999999999997" customHeight="1" x14ac:dyDescent="0.3">
      <c r="A6" s="70"/>
      <c r="B6" s="72"/>
      <c r="C6" s="70"/>
      <c r="D6" s="85"/>
      <c r="E6" s="84"/>
      <c r="F6" s="59"/>
      <c r="G6" s="59"/>
      <c r="H6" s="59"/>
      <c r="I6" s="11"/>
      <c r="J6" s="11" t="s">
        <v>403</v>
      </c>
      <c r="K6" s="11" t="s">
        <v>404</v>
      </c>
      <c r="L6" s="41" t="s">
        <v>403</v>
      </c>
      <c r="M6" s="58"/>
      <c r="N6" s="41" t="s">
        <v>18</v>
      </c>
      <c r="O6" s="49" t="s">
        <v>819</v>
      </c>
      <c r="P6" s="73" t="s">
        <v>683</v>
      </c>
      <c r="Q6" s="49" t="s">
        <v>820</v>
      </c>
      <c r="R6" s="45" t="s">
        <v>601</v>
      </c>
      <c r="U6" s="59" t="s">
        <v>161</v>
      </c>
      <c r="V6" s="82" t="s">
        <v>360</v>
      </c>
    </row>
    <row r="7" spans="1:22" ht="34.799999999999997" customHeight="1" x14ac:dyDescent="0.3">
      <c r="A7" s="70"/>
      <c r="B7" s="72"/>
      <c r="C7" s="70"/>
      <c r="D7" s="85" t="s">
        <v>405</v>
      </c>
      <c r="E7" s="84" t="s">
        <v>406</v>
      </c>
      <c r="F7" s="59" t="s">
        <v>359</v>
      </c>
      <c r="G7" s="59" t="s">
        <v>792</v>
      </c>
      <c r="H7" s="59" t="s">
        <v>405</v>
      </c>
      <c r="I7" s="11"/>
      <c r="J7" s="11" t="s">
        <v>407</v>
      </c>
      <c r="K7" s="11" t="s">
        <v>360</v>
      </c>
      <c r="L7" s="41" t="s">
        <v>407</v>
      </c>
      <c r="M7" s="58"/>
      <c r="N7" s="1" t="s">
        <v>19</v>
      </c>
      <c r="O7" s="49" t="s">
        <v>821</v>
      </c>
      <c r="P7" s="73" t="s">
        <v>498</v>
      </c>
      <c r="Q7" s="49" t="s">
        <v>822</v>
      </c>
      <c r="R7" s="1" t="s">
        <v>562</v>
      </c>
      <c r="U7" s="83" t="s">
        <v>263</v>
      </c>
      <c r="V7" s="82" t="s">
        <v>91</v>
      </c>
    </row>
    <row r="8" spans="1:22" ht="34.799999999999997" customHeight="1" x14ac:dyDescent="0.3">
      <c r="A8" s="70"/>
      <c r="B8" s="72"/>
      <c r="C8" s="70"/>
      <c r="D8" s="85"/>
      <c r="E8" s="84"/>
      <c r="F8" s="59"/>
      <c r="G8" s="59"/>
      <c r="H8" s="59"/>
      <c r="I8" s="11"/>
      <c r="J8" s="11" t="s">
        <v>408</v>
      </c>
      <c r="K8" s="11" t="s">
        <v>91</v>
      </c>
      <c r="L8" s="41" t="s">
        <v>408</v>
      </c>
      <c r="O8" s="49"/>
      <c r="P8" s="73" t="s">
        <v>475</v>
      </c>
      <c r="Q8" s="49" t="s">
        <v>812</v>
      </c>
      <c r="R8" s="1" t="s">
        <v>563</v>
      </c>
      <c r="U8" s="59" t="s">
        <v>325</v>
      </c>
      <c r="V8" s="82" t="s">
        <v>678</v>
      </c>
    </row>
    <row r="9" spans="1:22" ht="34.799999999999997" customHeight="1" x14ac:dyDescent="0.3">
      <c r="A9" s="68"/>
      <c r="C9" s="68"/>
      <c r="D9" s="11" t="s">
        <v>409</v>
      </c>
      <c r="E9" s="13" t="s">
        <v>410</v>
      </c>
      <c r="F9" s="69" t="s">
        <v>280</v>
      </c>
      <c r="G9" s="71" t="s">
        <v>793</v>
      </c>
      <c r="H9" s="69" t="s">
        <v>409</v>
      </c>
      <c r="I9" s="11"/>
      <c r="J9" s="11"/>
      <c r="K9" s="11" t="s">
        <v>678</v>
      </c>
      <c r="L9" s="41" t="s">
        <v>668</v>
      </c>
      <c r="N9" s="45"/>
      <c r="O9" s="49"/>
      <c r="P9" s="1" t="s">
        <v>23</v>
      </c>
      <c r="Q9" s="49" t="s">
        <v>824</v>
      </c>
      <c r="R9" s="1" t="s">
        <v>564</v>
      </c>
      <c r="U9" s="83" t="s">
        <v>427</v>
      </c>
      <c r="V9" s="82" t="s">
        <v>706</v>
      </c>
    </row>
    <row r="10" spans="1:22" ht="34.799999999999997" customHeight="1" x14ac:dyDescent="0.3">
      <c r="A10" s="68"/>
      <c r="C10" s="68"/>
      <c r="D10" s="11" t="s">
        <v>411</v>
      </c>
      <c r="E10" s="13" t="s">
        <v>412</v>
      </c>
      <c r="F10" s="69" t="s">
        <v>48</v>
      </c>
      <c r="G10" s="71" t="s">
        <v>794</v>
      </c>
      <c r="H10" s="69" t="s">
        <v>411</v>
      </c>
      <c r="I10" s="11"/>
      <c r="J10" s="11"/>
      <c r="K10" s="11" t="s">
        <v>706</v>
      </c>
      <c r="L10" s="41" t="s">
        <v>707</v>
      </c>
      <c r="O10" s="49"/>
      <c r="P10" s="1" t="s">
        <v>24</v>
      </c>
      <c r="Q10" s="49" t="s">
        <v>825</v>
      </c>
      <c r="R10" s="1" t="s">
        <v>565</v>
      </c>
      <c r="U10" s="59" t="s">
        <v>490</v>
      </c>
      <c r="V10" s="82" t="s">
        <v>579</v>
      </c>
    </row>
    <row r="11" spans="1:22" ht="34.799999999999997" customHeight="1" x14ac:dyDescent="0.3">
      <c r="A11" s="68"/>
      <c r="C11" s="68"/>
      <c r="D11" s="11" t="s">
        <v>413</v>
      </c>
      <c r="E11" s="13" t="s">
        <v>414</v>
      </c>
      <c r="F11" s="69" t="s">
        <v>796</v>
      </c>
      <c r="G11" s="71" t="s">
        <v>795</v>
      </c>
      <c r="H11" s="69" t="s">
        <v>413</v>
      </c>
      <c r="I11" s="11"/>
      <c r="J11" s="11" t="s">
        <v>415</v>
      </c>
      <c r="K11" s="11" t="s">
        <v>579</v>
      </c>
      <c r="L11" s="41" t="s">
        <v>415</v>
      </c>
      <c r="P11" s="1" t="s">
        <v>25</v>
      </c>
      <c r="Q11" s="49" t="s">
        <v>826</v>
      </c>
      <c r="R11" s="1" t="s">
        <v>566</v>
      </c>
      <c r="U11" s="83" t="s">
        <v>173</v>
      </c>
      <c r="V11" s="82" t="s">
        <v>592</v>
      </c>
    </row>
    <row r="12" spans="1:22" ht="34.799999999999997" customHeight="1" x14ac:dyDescent="0.3">
      <c r="A12" s="70"/>
      <c r="B12" s="72"/>
      <c r="C12" s="70"/>
      <c r="D12" s="85" t="s">
        <v>416</v>
      </c>
      <c r="E12" s="84" t="s">
        <v>417</v>
      </c>
      <c r="F12" s="59" t="s">
        <v>161</v>
      </c>
      <c r="G12" s="71" t="s">
        <v>797</v>
      </c>
      <c r="H12" s="59" t="s">
        <v>416</v>
      </c>
      <c r="I12" s="11"/>
      <c r="J12" s="11" t="s">
        <v>418</v>
      </c>
      <c r="K12" s="11" t="s">
        <v>592</v>
      </c>
      <c r="L12" s="41" t="s">
        <v>418</v>
      </c>
      <c r="P12" s="1" t="s">
        <v>489</v>
      </c>
      <c r="Q12" s="49" t="s">
        <v>827</v>
      </c>
      <c r="R12" s="48" t="s">
        <v>621</v>
      </c>
      <c r="U12" s="59" t="s">
        <v>36</v>
      </c>
      <c r="V12" s="82" t="s">
        <v>167</v>
      </c>
    </row>
    <row r="13" spans="1:22" ht="34.799999999999997" customHeight="1" x14ac:dyDescent="0.3">
      <c r="A13" s="70"/>
      <c r="B13" s="72"/>
      <c r="C13" s="70"/>
      <c r="D13" s="85"/>
      <c r="E13" s="84"/>
      <c r="F13" s="59"/>
      <c r="G13" s="71"/>
      <c r="H13" s="59"/>
      <c r="I13" s="11"/>
      <c r="J13" s="11" t="s">
        <v>419</v>
      </c>
      <c r="K13" s="11" t="s">
        <v>167</v>
      </c>
      <c r="L13" s="41" t="s">
        <v>419</v>
      </c>
      <c r="P13" s="1" t="s">
        <v>537</v>
      </c>
      <c r="Q13" s="49" t="s">
        <v>828</v>
      </c>
      <c r="R13" s="1" t="s">
        <v>700</v>
      </c>
      <c r="V13" s="82" t="s">
        <v>336</v>
      </c>
    </row>
    <row r="14" spans="1:22" ht="34.799999999999997" customHeight="1" x14ac:dyDescent="0.3">
      <c r="A14" s="68"/>
      <c r="C14" s="68"/>
      <c r="D14" s="11" t="s">
        <v>420</v>
      </c>
      <c r="E14" s="13" t="s">
        <v>421</v>
      </c>
      <c r="F14" s="69" t="s">
        <v>263</v>
      </c>
      <c r="G14" s="71" t="s">
        <v>798</v>
      </c>
      <c r="H14" s="69" t="s">
        <v>420</v>
      </c>
      <c r="I14" s="11"/>
      <c r="J14" s="11"/>
      <c r="K14" s="11"/>
      <c r="P14" s="1" t="s">
        <v>631</v>
      </c>
      <c r="Q14" s="73" t="s">
        <v>829</v>
      </c>
      <c r="R14" s="1" t="s">
        <v>567</v>
      </c>
      <c r="V14" s="82" t="s">
        <v>753</v>
      </c>
    </row>
    <row r="15" spans="1:22" ht="34.799999999999997" customHeight="1" x14ac:dyDescent="0.3">
      <c r="A15" s="70"/>
      <c r="B15" s="72"/>
      <c r="C15" s="70"/>
      <c r="D15" s="11" t="s">
        <v>422</v>
      </c>
      <c r="E15" s="13" t="s">
        <v>423</v>
      </c>
      <c r="F15" s="59" t="s">
        <v>325</v>
      </c>
      <c r="G15" s="59" t="s">
        <v>799</v>
      </c>
      <c r="H15" s="59" t="s">
        <v>422</v>
      </c>
      <c r="I15" s="11"/>
      <c r="J15" s="11" t="s">
        <v>424</v>
      </c>
      <c r="K15" s="11" t="s">
        <v>336</v>
      </c>
      <c r="L15" s="41" t="s">
        <v>424</v>
      </c>
      <c r="R15" s="1" t="s">
        <v>568</v>
      </c>
      <c r="V15" s="82" t="s">
        <v>57</v>
      </c>
    </row>
    <row r="16" spans="1:22" s="68" customFormat="1" ht="34.799999999999997" customHeight="1" x14ac:dyDescent="0.3">
      <c r="A16" s="70"/>
      <c r="B16" s="72"/>
      <c r="C16" s="70"/>
      <c r="E16" s="70"/>
      <c r="F16" s="59"/>
      <c r="G16" s="59"/>
      <c r="H16" s="59"/>
      <c r="K16" s="68" t="s">
        <v>753</v>
      </c>
      <c r="L16" s="68" t="s">
        <v>754</v>
      </c>
      <c r="R16" s="1" t="s">
        <v>557</v>
      </c>
      <c r="T16"/>
      <c r="V16" s="82" t="s">
        <v>68</v>
      </c>
    </row>
    <row r="17" spans="1:22" ht="34.799999999999997" customHeight="1" x14ac:dyDescent="0.3">
      <c r="A17" s="68"/>
      <c r="C17" s="68"/>
      <c r="D17" s="11" t="s">
        <v>425</v>
      </c>
      <c r="E17" s="13" t="s">
        <v>426</v>
      </c>
      <c r="F17" s="69" t="s">
        <v>427</v>
      </c>
      <c r="G17" s="71" t="s">
        <v>800</v>
      </c>
      <c r="H17" s="69" t="s">
        <v>425</v>
      </c>
      <c r="I17" s="11"/>
      <c r="J17" s="11" t="s">
        <v>428</v>
      </c>
      <c r="K17" s="11" t="s">
        <v>57</v>
      </c>
      <c r="L17" s="41" t="s">
        <v>428</v>
      </c>
      <c r="R17" s="1" t="s">
        <v>569</v>
      </c>
      <c r="V17" s="82" t="s">
        <v>667</v>
      </c>
    </row>
    <row r="18" spans="1:22" ht="34.799999999999997" customHeight="1" x14ac:dyDescent="0.3">
      <c r="A18" s="70"/>
      <c r="B18" s="72"/>
      <c r="C18" s="70"/>
      <c r="D18" s="11" t="s">
        <v>429</v>
      </c>
      <c r="E18" s="13" t="s">
        <v>430</v>
      </c>
      <c r="F18" s="59" t="s">
        <v>490</v>
      </c>
      <c r="G18" s="59" t="s">
        <v>801</v>
      </c>
      <c r="H18" s="59" t="s">
        <v>429</v>
      </c>
      <c r="I18" s="11"/>
      <c r="J18" s="11" t="s">
        <v>431</v>
      </c>
      <c r="K18" s="11" t="s">
        <v>68</v>
      </c>
      <c r="L18" s="41" t="s">
        <v>431</v>
      </c>
      <c r="R18" s="1" t="s">
        <v>570</v>
      </c>
      <c r="V18" s="82" t="s">
        <v>174</v>
      </c>
    </row>
    <row r="19" spans="1:22" s="58" customFormat="1" ht="34.799999999999997" customHeight="1" x14ac:dyDescent="0.3">
      <c r="A19" s="70"/>
      <c r="B19" s="72"/>
      <c r="C19" s="70"/>
      <c r="E19" s="57"/>
      <c r="F19" s="59"/>
      <c r="G19" s="59"/>
      <c r="H19" s="59"/>
      <c r="K19" s="58" t="s">
        <v>667</v>
      </c>
      <c r="L19" s="58" t="s">
        <v>670</v>
      </c>
      <c r="R19" s="1" t="s">
        <v>571</v>
      </c>
      <c r="T19"/>
      <c r="V19" s="82" t="s">
        <v>248</v>
      </c>
    </row>
    <row r="20" spans="1:22" ht="34.799999999999997" customHeight="1" x14ac:dyDescent="0.3">
      <c r="A20" s="68"/>
      <c r="C20" s="68"/>
      <c r="D20" s="11" t="s">
        <v>432</v>
      </c>
      <c r="E20" s="13" t="s">
        <v>433</v>
      </c>
      <c r="F20" s="69" t="s">
        <v>173</v>
      </c>
      <c r="G20" s="71" t="s">
        <v>802</v>
      </c>
      <c r="H20" s="69" t="s">
        <v>432</v>
      </c>
      <c r="I20" s="11"/>
      <c r="J20" s="11" t="s">
        <v>434</v>
      </c>
      <c r="K20" s="11" t="s">
        <v>174</v>
      </c>
      <c r="L20" s="41" t="s">
        <v>434</v>
      </c>
      <c r="R20" s="1" t="s">
        <v>572</v>
      </c>
      <c r="V20" s="82" t="s">
        <v>311</v>
      </c>
    </row>
    <row r="21" spans="1:22" ht="34.799999999999997" customHeight="1" x14ac:dyDescent="0.3">
      <c r="A21" s="70" t="s">
        <v>435</v>
      </c>
      <c r="B21" s="72"/>
      <c r="C21" s="70"/>
      <c r="D21" s="85"/>
      <c r="E21" s="84" t="s">
        <v>436</v>
      </c>
      <c r="F21" s="59" t="s">
        <v>36</v>
      </c>
      <c r="G21" s="59" t="s">
        <v>803</v>
      </c>
      <c r="H21" s="59" t="s">
        <v>436</v>
      </c>
      <c r="I21" s="11"/>
      <c r="J21" s="11" t="s">
        <v>437</v>
      </c>
      <c r="K21" s="11" t="s">
        <v>248</v>
      </c>
      <c r="L21" s="41" t="s">
        <v>437</v>
      </c>
      <c r="R21" s="1" t="s">
        <v>573</v>
      </c>
      <c r="V21" s="82" t="s">
        <v>231</v>
      </c>
    </row>
    <row r="22" spans="1:22" ht="34.799999999999997" customHeight="1" x14ac:dyDescent="0.3">
      <c r="A22" s="70"/>
      <c r="B22" s="72"/>
      <c r="C22" s="70"/>
      <c r="D22" s="85"/>
      <c r="E22" s="84"/>
      <c r="F22" s="59"/>
      <c r="G22" s="59"/>
      <c r="H22" s="59"/>
      <c r="I22" s="11"/>
      <c r="J22" s="11" t="s">
        <v>438</v>
      </c>
      <c r="K22" s="11" t="s">
        <v>311</v>
      </c>
      <c r="L22" s="41" t="s">
        <v>438</v>
      </c>
      <c r="R22" s="1" t="s">
        <v>574</v>
      </c>
      <c r="V22" s="82" t="s">
        <v>318</v>
      </c>
    </row>
    <row r="23" spans="1:22" ht="34.799999999999997" customHeight="1" x14ac:dyDescent="0.3">
      <c r="A23" s="70"/>
      <c r="B23" s="72"/>
      <c r="C23" s="70"/>
      <c r="D23" s="85"/>
      <c r="E23" s="84"/>
      <c r="F23" s="59"/>
      <c r="G23" s="59"/>
      <c r="H23" s="59"/>
      <c r="I23" s="11"/>
      <c r="J23" s="11" t="s">
        <v>439</v>
      </c>
      <c r="K23" s="11" t="s">
        <v>231</v>
      </c>
      <c r="L23" s="41" t="s">
        <v>439</v>
      </c>
      <c r="R23" s="1" t="s">
        <v>575</v>
      </c>
      <c r="V23" s="82" t="s">
        <v>522</v>
      </c>
    </row>
    <row r="24" spans="1:22" ht="34.799999999999997" customHeight="1" x14ac:dyDescent="0.3">
      <c r="A24" s="70"/>
      <c r="B24" s="72"/>
      <c r="C24" s="70"/>
      <c r="D24" s="85"/>
      <c r="E24" s="84"/>
      <c r="F24" s="59"/>
      <c r="G24" s="59"/>
      <c r="H24" s="59"/>
      <c r="I24" s="11"/>
      <c r="J24" s="11" t="s">
        <v>440</v>
      </c>
      <c r="K24" s="11" t="s">
        <v>318</v>
      </c>
      <c r="L24" s="41" t="s">
        <v>440</v>
      </c>
      <c r="R24" s="37" t="s">
        <v>632</v>
      </c>
      <c r="V24" s="82" t="s">
        <v>512</v>
      </c>
    </row>
    <row r="25" spans="1:22" s="37" customFormat="1" ht="34.799999999999997" customHeight="1" x14ac:dyDescent="0.3">
      <c r="A25" s="70"/>
      <c r="B25" s="72"/>
      <c r="C25" s="70"/>
      <c r="E25" s="38"/>
      <c r="F25" s="59"/>
      <c r="G25" s="59"/>
      <c r="H25" s="59"/>
      <c r="K25" s="37" t="s">
        <v>522</v>
      </c>
      <c r="L25" s="41" t="s">
        <v>580</v>
      </c>
      <c r="Q25" s="49"/>
      <c r="R25" s="37" t="s">
        <v>755</v>
      </c>
      <c r="V25" s="82" t="s">
        <v>552</v>
      </c>
    </row>
    <row r="26" spans="1:22" s="37" customFormat="1" ht="34.799999999999997" customHeight="1" x14ac:dyDescent="0.3">
      <c r="A26" s="70"/>
      <c r="B26" s="72"/>
      <c r="C26" s="70"/>
      <c r="E26" s="38"/>
      <c r="F26" s="59"/>
      <c r="G26" s="59"/>
      <c r="H26" s="59"/>
      <c r="K26" s="37" t="s">
        <v>512</v>
      </c>
      <c r="L26" s="41" t="s">
        <v>581</v>
      </c>
      <c r="Q26" s="49"/>
      <c r="V26" s="82" t="s">
        <v>629</v>
      </c>
    </row>
    <row r="27" spans="1:22" s="40" customFormat="1" ht="34.799999999999997" customHeight="1" x14ac:dyDescent="0.3">
      <c r="A27" s="70"/>
      <c r="B27" s="72"/>
      <c r="C27" s="70"/>
      <c r="E27" s="39"/>
      <c r="F27" s="59"/>
      <c r="G27" s="59"/>
      <c r="H27" s="59"/>
      <c r="K27" s="40" t="s">
        <v>552</v>
      </c>
      <c r="L27" s="41" t="s">
        <v>582</v>
      </c>
      <c r="Q27" s="49"/>
      <c r="V27" s="82" t="s">
        <v>658</v>
      </c>
    </row>
    <row r="28" spans="1:22" s="49" customFormat="1" ht="34.799999999999997" customHeight="1" x14ac:dyDescent="0.3">
      <c r="A28" s="70"/>
      <c r="B28" s="72"/>
      <c r="C28" s="70"/>
      <c r="E28" s="50"/>
      <c r="F28" s="59"/>
      <c r="G28" s="59"/>
      <c r="H28" s="59"/>
      <c r="K28" s="49" t="s">
        <v>629</v>
      </c>
      <c r="L28" s="49" t="s">
        <v>630</v>
      </c>
      <c r="V28" s="82" t="s">
        <v>727</v>
      </c>
    </row>
    <row r="29" spans="1:22" s="56" customFormat="1" ht="34.799999999999997" customHeight="1" x14ac:dyDescent="0.3">
      <c r="A29" s="70"/>
      <c r="B29" s="72"/>
      <c r="C29" s="70"/>
      <c r="E29" s="55"/>
      <c r="F29" s="59"/>
      <c r="G29" s="59"/>
      <c r="H29" s="59"/>
      <c r="K29" s="56" t="s">
        <v>658</v>
      </c>
      <c r="L29" s="56" t="s">
        <v>661</v>
      </c>
      <c r="V29" s="82" t="s">
        <v>857</v>
      </c>
    </row>
    <row r="30" spans="1:22" s="67" customFormat="1" ht="34.799999999999997" customHeight="1" x14ac:dyDescent="0.3">
      <c r="A30" s="70"/>
      <c r="B30" s="72"/>
      <c r="C30" s="70"/>
      <c r="E30" s="66"/>
      <c r="F30" s="59"/>
      <c r="G30" s="59"/>
      <c r="H30" s="59"/>
      <c r="K30" s="67" t="s">
        <v>727</v>
      </c>
      <c r="L30" s="67" t="s">
        <v>739</v>
      </c>
      <c r="V30" s="82" t="s">
        <v>841</v>
      </c>
    </row>
    <row r="31" spans="1:22" s="82" customFormat="1" ht="34.799999999999997" customHeight="1" x14ac:dyDescent="0.3">
      <c r="A31" s="81"/>
      <c r="B31" s="81"/>
      <c r="C31" s="81"/>
      <c r="E31" s="81"/>
      <c r="F31" s="59"/>
      <c r="G31" s="59"/>
      <c r="H31" s="59"/>
      <c r="K31" s="82" t="s">
        <v>857</v>
      </c>
      <c r="L31" s="82" t="s">
        <v>858</v>
      </c>
    </row>
    <row r="32" spans="1:22" s="73" customFormat="1" ht="34.799999999999997" customHeight="1" x14ac:dyDescent="0.3">
      <c r="A32" s="72"/>
      <c r="B32" s="72"/>
      <c r="C32" s="72"/>
      <c r="E32" s="72"/>
      <c r="F32" s="59"/>
      <c r="G32" s="59"/>
      <c r="H32" s="59"/>
      <c r="K32" s="73" t="s">
        <v>841</v>
      </c>
      <c r="L32" s="73" t="s">
        <v>790</v>
      </c>
    </row>
    <row r="33" spans="1:20" s="52" customFormat="1" ht="34.799999999999997" customHeight="1" x14ac:dyDescent="0.3">
      <c r="A33" s="53" t="s">
        <v>513</v>
      </c>
      <c r="B33" s="62"/>
      <c r="E33" s="51" t="s">
        <v>441</v>
      </c>
      <c r="F33" s="68" t="s">
        <v>442</v>
      </c>
      <c r="G33" s="73" t="s">
        <v>850</v>
      </c>
      <c r="H33" s="52" t="s">
        <v>514</v>
      </c>
      <c r="T33"/>
    </row>
    <row r="34" spans="1:20" s="52" customFormat="1" ht="34.799999999999997" customHeight="1" x14ac:dyDescent="0.3">
      <c r="A34" s="53"/>
      <c r="F34" s="68" t="s">
        <v>516</v>
      </c>
      <c r="G34" s="73" t="s">
        <v>848</v>
      </c>
      <c r="H34" s="52" t="s">
        <v>515</v>
      </c>
      <c r="T34"/>
    </row>
    <row r="35" spans="1:20" s="52" customFormat="1" ht="34.799999999999997" customHeight="1" x14ac:dyDescent="0.3">
      <c r="A35" s="53"/>
      <c r="B35" s="62"/>
      <c r="F35" s="68" t="s">
        <v>639</v>
      </c>
      <c r="G35" s="78" t="s">
        <v>844</v>
      </c>
      <c r="H35" s="52" t="s">
        <v>640</v>
      </c>
      <c r="T35"/>
    </row>
    <row r="36" spans="1:20" s="52" customFormat="1" ht="34.799999999999997" customHeight="1" x14ac:dyDescent="0.3">
      <c r="A36" s="53"/>
      <c r="B36" s="62"/>
      <c r="E36" s="51"/>
      <c r="F36" s="68" t="s">
        <v>614</v>
      </c>
      <c r="G36" s="52" t="s">
        <v>849</v>
      </c>
      <c r="H36" s="52" t="s">
        <v>613</v>
      </c>
      <c r="T36"/>
    </row>
    <row r="37" spans="1:20" s="64" customFormat="1" ht="34.799999999999997" customHeight="1" x14ac:dyDescent="0.3">
      <c r="A37" s="62"/>
      <c r="B37" s="62"/>
      <c r="E37" s="63"/>
      <c r="F37" s="68" t="s">
        <v>694</v>
      </c>
      <c r="G37" s="64" t="s">
        <v>852</v>
      </c>
      <c r="H37" s="64" t="s">
        <v>695</v>
      </c>
      <c r="T37"/>
    </row>
    <row r="38" spans="1:20" ht="34.799999999999997" customHeight="1" x14ac:dyDescent="0.3">
      <c r="F38" s="68" t="s">
        <v>733</v>
      </c>
      <c r="G38" s="73" t="s">
        <v>845</v>
      </c>
      <c r="H38" s="1" t="s">
        <v>725</v>
      </c>
    </row>
    <row r="39" spans="1:20" s="68" customFormat="1" ht="34.799999999999997" customHeight="1" x14ac:dyDescent="0.3">
      <c r="B39" s="73"/>
      <c r="E39" s="70"/>
      <c r="F39" s="68" t="s">
        <v>759</v>
      </c>
      <c r="G39" s="73" t="s">
        <v>851</v>
      </c>
      <c r="H39" s="1" t="s">
        <v>758</v>
      </c>
      <c r="I39" s="1"/>
      <c r="J39" s="1"/>
      <c r="T39"/>
    </row>
    <row r="40" spans="1:20" ht="34.799999999999997" customHeight="1" x14ac:dyDescent="0.3">
      <c r="F40" s="68" t="s">
        <v>638</v>
      </c>
      <c r="G40" s="73" t="s">
        <v>846</v>
      </c>
    </row>
    <row r="41" spans="1:20" ht="34.799999999999997" customHeight="1" x14ac:dyDescent="0.3">
      <c r="F41" s="68" t="s">
        <v>629</v>
      </c>
      <c r="G41" s="73" t="s">
        <v>847</v>
      </c>
    </row>
    <row r="42" spans="1:20" ht="34.799999999999997" customHeight="1" x14ac:dyDescent="0.3">
      <c r="F42" s="68" t="s">
        <v>669</v>
      </c>
    </row>
    <row r="43" spans="1:20" ht="34.799999999999997" customHeight="1" x14ac:dyDescent="0.3">
      <c r="F43" s="68" t="s">
        <v>727</v>
      </c>
    </row>
    <row r="44" spans="1:20" ht="34.799999999999997" customHeight="1" x14ac:dyDescent="0.3">
      <c r="F44" s="82" t="s">
        <v>857</v>
      </c>
      <c r="H44" s="1"/>
    </row>
  </sheetData>
  <autoFilter ref="D1:K1" xr:uid="{D34E5BD1-5186-4F28-B32E-C9CFC7F001D0}"/>
  <mergeCells count="8">
    <mergeCell ref="E2:E6"/>
    <mergeCell ref="E12:E13"/>
    <mergeCell ref="D2:D6"/>
    <mergeCell ref="E21:E24"/>
    <mergeCell ref="D21:D24"/>
    <mergeCell ref="D12:D13"/>
    <mergeCell ref="E7:E8"/>
    <mergeCell ref="D7:D8"/>
  </mergeCells>
  <phoneticPr fontId="7" type="noConversion"/>
  <pageMargins left="0.7" right="0.7" top="0.75" bottom="0.75" header="0.3" footer="0.3"/>
  <pageSetup orientation="portrait" r:id="rId1"/>
  <customProperties>
    <customPr name="AblebitsBackupSheet" r:id="rId2"/>
  </customPropertie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0D11B8-B859-4105-8998-CA709BCB63EA}">
  <dimension ref="A1:A8"/>
  <sheetViews>
    <sheetView workbookViewId="0">
      <selection activeCell="A8" sqref="A8"/>
    </sheetView>
  </sheetViews>
  <sheetFormatPr defaultRowHeight="14.4" x14ac:dyDescent="0.3"/>
  <cols>
    <col min="1" max="1" width="63.77734375" bestFit="1" customWidth="1"/>
    <col min="2" max="2" width="10.33203125" bestFit="1" customWidth="1"/>
  </cols>
  <sheetData>
    <row r="1" spans="1:1" x14ac:dyDescent="0.3">
      <c r="A1" t="s">
        <v>443</v>
      </c>
    </row>
    <row r="2" spans="1:1" x14ac:dyDescent="0.3">
      <c r="A2" t="s">
        <v>511</v>
      </c>
    </row>
    <row r="3" spans="1:1" x14ac:dyDescent="0.3">
      <c r="A3" t="s">
        <v>444</v>
      </c>
    </row>
    <row r="4" spans="1:1" x14ac:dyDescent="0.3">
      <c r="A4" t="s">
        <v>676</v>
      </c>
    </row>
    <row r="5" spans="1:1" x14ac:dyDescent="0.3">
      <c r="A5" t="s">
        <v>445</v>
      </c>
    </row>
    <row r="7" spans="1:1" x14ac:dyDescent="0.3">
      <c r="A7" t="s">
        <v>446</v>
      </c>
    </row>
    <row r="8" spans="1:1" x14ac:dyDescent="0.3">
      <c r="A8" s="17">
        <v>44248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6D99E4-14ED-42E4-BE92-59B1DEA5BCCF}">
  <dimension ref="A1:A6"/>
  <sheetViews>
    <sheetView workbookViewId="0">
      <selection activeCell="A3" sqref="A3"/>
    </sheetView>
  </sheetViews>
  <sheetFormatPr defaultRowHeight="14.4" x14ac:dyDescent="0.3"/>
  <sheetData>
    <row r="1" spans="1:1" x14ac:dyDescent="0.3">
      <c r="A1" t="s">
        <v>769</v>
      </c>
    </row>
    <row r="2" spans="1:1" hidden="1" x14ac:dyDescent="0.3">
      <c r="A2" t="str">
        <f>SUBSTITUTE(SUBSTITUTE(A1,"アップ",""),"％","%")</f>
        <v>HP40% 射撃攻撃力30% 器用さ30% &lt;怠惰&gt;特効40% &lt;色欲&gt;特効20%</v>
      </c>
    </row>
    <row r="3" spans="1:1" x14ac:dyDescent="0.3">
      <c r="A3" t="str">
        <f>SUBSTITUTE(SUBSTITUTE(SUBSTITUTE(SUBSTITUTE(SUBSTITUTE(SUBSTITUTE(SUBSTITUTE(SUBSTITUTE(SUBSTITUTE(A2,"10%","+10%"),"20%","+20%"),"30%","+30%"),"40%","+40%"),"50%","+50%"),"60%","+60%"),"70%","+70%"),"5%","+5%"),"1+5%","+15%")</f>
        <v>HP+40% 射撃攻撃力+30% 器用さ+30% &lt;怠惰&gt;特効+40% &lt;色欲&gt;特効+20%</v>
      </c>
    </row>
    <row r="6" spans="1:1" x14ac:dyDescent="0.3">
      <c r="A6" s="31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4</vt:i4>
      </vt:variant>
    </vt:vector>
  </HeadingPairs>
  <TitlesOfParts>
    <vt:vector size="8" baseType="lpstr">
      <vt:lpstr>Mementos</vt:lpstr>
      <vt:lpstr>List</vt:lpstr>
      <vt:lpstr>Readme</vt:lpstr>
      <vt:lpstr>converter</vt:lpstr>
      <vt:lpstr>Group</vt:lpstr>
      <vt:lpstr>Origin</vt:lpstr>
      <vt:lpstr>Mementos!Print_Area</vt:lpstr>
      <vt:lpstr>Mementos!Print_Titles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Kenneth Lau</dc:creator>
  <cp:keywords/>
  <dc:description/>
  <cp:lastModifiedBy>Kenneth Lau</cp:lastModifiedBy>
  <cp:revision/>
  <dcterms:created xsi:type="dcterms:W3CDTF">2020-01-01T04:50:01Z</dcterms:created>
  <dcterms:modified xsi:type="dcterms:W3CDTF">2021-03-09T15:15:59Z</dcterms:modified>
  <cp:category/>
  <cp:contentStatus/>
</cp:coreProperties>
</file>